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productivity-my.sharepoint.com/personal/khris_soden_kroger_com/Documents/Documents/"/>
    </mc:Choice>
  </mc:AlternateContent>
  <xr:revisionPtr revIDLastSave="0" documentId="8_{BD30B3A7-3ABF-4FE2-A351-339F4F1B5CD7}" xr6:coauthVersionLast="47" xr6:coauthVersionMax="47" xr10:uidLastSave="{00000000-0000-0000-0000-000000000000}"/>
  <workbookProtection workbookAlgorithmName="SHA-512" workbookHashValue="mtz6H/gWMlORdoa42eRTLSaOhs4mcN6N10AT9WZCmHbPp6vMfILNS9u7smsvWDH0qeuUXgyAXOula/4YD/kj/g==" workbookSaltValue="qB3s0QvFepotMRBeNn+6tQ==" workbookSpinCount="100000" lockStructure="1"/>
  <bookViews>
    <workbookView xWindow="-108" yWindow="-108" windowWidth="23256" windowHeight="12720" tabRatio="675" xr2:uid="{00000000-000D-0000-FFFF-FFFF00000000}"/>
  </bookViews>
  <sheets>
    <sheet name="Transit Calculator" sheetId="11" r:id="rId1"/>
    <sheet name="Periods" sheetId="19" state="hidden" r:id="rId2"/>
    <sheet name="Formulas" sheetId="20" state="hidden" r:id="rId3"/>
    <sheet name="ORIGINS" sheetId="16" state="hidden" r:id="rId4"/>
    <sheet name="FRED MEYER" sheetId="1" state="hidden" r:id="rId5"/>
    <sheet name="Lists" sheetId="9" state="hidden" r:id="rId6"/>
    <sheet name="KROGER - PNW" sheetId="18" state="hidden" r:id="rId7"/>
    <sheet name="KROGER - PSW" sheetId="10" state="hidden" r:id="rId8"/>
    <sheet name="EAST COAST" sheetId="15" state="hidden" r:id="rId9"/>
  </sheets>
  <definedNames>
    <definedName name="_destination">'Transit Calculator'!$D$7</definedName>
    <definedName name="_xlnm._FilterDatabase" localSheetId="8" hidden="1">'EAST COAST'!$A$2:$D$3</definedName>
    <definedName name="_xlnm._FilterDatabase" localSheetId="4" hidden="1">'FRED MEYER'!$A$2:$D$44</definedName>
    <definedName name="_xlnm._FilterDatabase" localSheetId="6" hidden="1">'KROGER - PNW'!$A$2:$D$39</definedName>
    <definedName name="_xlnm._FilterDatabase" localSheetId="7" hidden="1">'KROGER - PSW'!$A$2:$D$43</definedName>
    <definedName name="_xlnm._FilterDatabase" localSheetId="3" hidden="1">ORIGINS!$A$1:$G$39</definedName>
    <definedName name="_FOBOrigin">'Transit Calculator'!$D$6</definedName>
    <definedName name="_inDCDate">'Transit Calculator'!$E$13</definedName>
    <definedName name="_lastArrival">Formulas!$B$13</definedName>
    <definedName name="_Origins">ORIGINS!$B:$G</definedName>
    <definedName name="_Periods">Periods!$C:$D</definedName>
    <definedName name="_regions">Formulas!$A$2:$H$5</definedName>
    <definedName name="_ShipWindowCancel">Formulas!$C$20</definedName>
    <definedName name="_ShipWindowStart">Formulas!$C$21</definedName>
    <definedName name="_VesselAllocationTier">Formulas!$A$7:$B$10</definedName>
    <definedName name="DIVISION">Formulas!$A$2:$A$5</definedName>
    <definedName name="FCL">Lists!$A$11:$A$12</definedName>
    <definedName name="FOB">ORIGINS!$B$2:$B$39</definedName>
    <definedName name="inland">Lists!$B$7</definedName>
    <definedName name="NEWTRANSITS">ORIGINS!$B$2:$G$39</definedName>
    <definedName name="OriginLoad">Lists!$B$3</definedName>
    <definedName name="OriginLoad_FCL">Lists!$B$3</definedName>
    <definedName name="PERIODS18">Lists!$B$20:$C$32</definedName>
    <definedName name="PERIODS19">Lists!$B$37:$C$49</definedName>
    <definedName name="PERIODS20">Lists!$B$54:$C$66</definedName>
    <definedName name="PERIODS21">Lists!$B$70:$C$82</definedName>
    <definedName name="PERIODS22">Lists!$B$86:$C$98</definedName>
    <definedName name="Port2DC">Lists!$B$4</definedName>
    <definedName name="Port2DC_FCL">Lists!$B$4</definedName>
    <definedName name="PreferredCarrier">ORIGINS!$B$2:$G$39</definedName>
    <definedName name="RailDays">Lists!$B$5</definedName>
    <definedName name="savannahrail">Lists!$H$5</definedName>
    <definedName name="SAVtoDC">Lists!$B$8</definedName>
    <definedName name="ShipWindow">Lists!$B$2</definedName>
    <definedName name="TransloadDays">Lists!$B$6</definedName>
    <definedName name="YEAR">'Transit Calculator'!$D$4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9" l="1"/>
  <c r="C29" i="19"/>
  <c r="C30" i="19"/>
  <c r="C31" i="19"/>
  <c r="C32" i="19"/>
  <c r="C33" i="19"/>
  <c r="C34" i="19"/>
  <c r="C35" i="19"/>
  <c r="C36" i="19"/>
  <c r="C37" i="19"/>
  <c r="C38" i="19"/>
  <c r="C39" i="19"/>
  <c r="C40" i="19"/>
  <c r="H10" i="11"/>
  <c r="G10" i="11"/>
  <c r="F10" i="11"/>
  <c r="E10" i="11"/>
  <c r="B21" i="20"/>
  <c r="B20" i="20"/>
  <c r="B17" i="20"/>
  <c r="B16" i="20"/>
  <c r="B15" i="20"/>
  <c r="E5" i="20"/>
  <c r="E4" i="20"/>
  <c r="E3" i="20"/>
  <c r="E2" i="20"/>
  <c r="D5" i="20"/>
  <c r="D4" i="20"/>
  <c r="D3" i="20"/>
  <c r="D2" i="20"/>
  <c r="C2" i="19"/>
  <c r="C3" i="19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G2" i="9"/>
  <c r="H2" i="9"/>
  <c r="H3" i="9"/>
  <c r="F2" i="9"/>
  <c r="C87" i="9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B87" i="9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E13" i="11" l="1"/>
  <c r="B12" i="20" s="1"/>
  <c r="B13" i="20" s="1"/>
  <c r="E14" i="11" s="1"/>
  <c r="F14" i="11" s="1"/>
  <c r="G14" i="11" s="1"/>
  <c r="H14" i="11" s="1"/>
  <c r="B18" i="20"/>
  <c r="B19" i="20"/>
  <c r="C71" i="9"/>
  <c r="C72" i="9" s="1"/>
  <c r="C73" i="9" s="1"/>
  <c r="C74" i="9" s="1"/>
  <c r="C75" i="9" s="1"/>
  <c r="C76" i="9" s="1"/>
  <c r="C77" i="9" s="1"/>
  <c r="C78" i="9" s="1"/>
  <c r="C79" i="9" s="1"/>
  <c r="C80" i="9" s="1"/>
  <c r="C81" i="9" s="1"/>
  <c r="C82" i="9" s="1"/>
  <c r="B71" i="9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L28" i="1"/>
  <c r="K28" i="1" s="1"/>
  <c r="J28" i="1" s="1"/>
  <c r="C28" i="1"/>
  <c r="N28" i="18"/>
  <c r="M28" i="18" s="1"/>
  <c r="L28" i="18" s="1"/>
  <c r="K28" i="18" s="1"/>
  <c r="J28" i="18" s="1"/>
  <c r="C28" i="18"/>
  <c r="N28" i="10"/>
  <c r="M28" i="10" s="1"/>
  <c r="L28" i="10" s="1"/>
  <c r="K28" i="10" s="1"/>
  <c r="J28" i="10" s="1"/>
  <c r="C28" i="10"/>
  <c r="N34" i="15"/>
  <c r="M34" i="15" s="1"/>
  <c r="L34" i="15" s="1"/>
  <c r="K34" i="15" s="1"/>
  <c r="J34" i="15" s="1"/>
  <c r="C34" i="15"/>
  <c r="N28" i="15"/>
  <c r="M28" i="15" s="1"/>
  <c r="L28" i="15" s="1"/>
  <c r="K28" i="15" s="1"/>
  <c r="J28" i="15" s="1"/>
  <c r="C28" i="15"/>
  <c r="C15" i="20" l="1"/>
  <c r="C16" i="20" s="1"/>
  <c r="C17" i="20" s="1"/>
  <c r="C18" i="20" s="1"/>
  <c r="C19" i="20" s="1"/>
  <c r="C20" i="20" s="1"/>
  <c r="C21" i="20" s="1"/>
  <c r="E11" i="11" s="1"/>
  <c r="F11" i="11" s="1"/>
  <c r="G11" i="11" s="1"/>
  <c r="H11" i="11" s="1"/>
  <c r="F13" i="11"/>
  <c r="G13" i="11" s="1"/>
  <c r="H13" i="11" s="1"/>
  <c r="B22" i="20"/>
  <c r="E15" i="11" s="1"/>
  <c r="I28" i="18"/>
  <c r="H28" i="18" s="1"/>
  <c r="G28" i="18" s="1"/>
  <c r="F28" i="18" s="1"/>
  <c r="D28" i="18" s="1"/>
  <c r="I28" i="10"/>
  <c r="H28" i="10" s="1"/>
  <c r="G28" i="10" s="1"/>
  <c r="F28" i="10" s="1"/>
  <c r="D28" i="10" s="1"/>
  <c r="I28" i="1"/>
  <c r="H28" i="1" s="1"/>
  <c r="G28" i="1" s="1"/>
  <c r="F28" i="1" s="1"/>
  <c r="D28" i="1" s="1"/>
  <c r="I34" i="15"/>
  <c r="H34" i="15" s="1"/>
  <c r="G34" i="15" s="1"/>
  <c r="F34" i="15" s="1"/>
  <c r="D34" i="15" s="1"/>
  <c r="I28" i="15"/>
  <c r="H28" i="15" s="1"/>
  <c r="G28" i="15" s="1"/>
  <c r="F28" i="15" s="1"/>
  <c r="D28" i="15" s="1"/>
  <c r="EA3" i="15"/>
  <c r="DQ3" i="15"/>
  <c r="DG3" i="15"/>
  <c r="CW3" i="15"/>
  <c r="CM3" i="15"/>
  <c r="CC3" i="15"/>
  <c r="BS3" i="15"/>
  <c r="BI3" i="15"/>
  <c r="AY3" i="15"/>
  <c r="AO3" i="15"/>
  <c r="AE3" i="15"/>
  <c r="U3" i="15"/>
  <c r="EC3" i="10"/>
  <c r="DS3" i="10"/>
  <c r="DI3" i="10"/>
  <c r="CY3" i="10"/>
  <c r="CO3" i="10"/>
  <c r="CE3" i="10"/>
  <c r="BU3" i="10"/>
  <c r="BK3" i="10"/>
  <c r="BA3" i="10"/>
  <c r="AQ3" i="10"/>
  <c r="W3" i="10"/>
  <c r="EA3" i="10"/>
  <c r="DQ3" i="10"/>
  <c r="DG3" i="10"/>
  <c r="CW3" i="10"/>
  <c r="CM3" i="10"/>
  <c r="CC3" i="10"/>
  <c r="BS3" i="10"/>
  <c r="BI3" i="10"/>
  <c r="AY3" i="10"/>
  <c r="AO3" i="10"/>
  <c r="AE3" i="10"/>
  <c r="U3" i="10"/>
  <c r="K3" i="10"/>
  <c r="K3" i="15"/>
  <c r="M3" i="10"/>
  <c r="E12" i="11" l="1"/>
  <c r="F12" i="11" s="1"/>
  <c r="G12" i="11" s="1"/>
  <c r="H12" i="11" s="1"/>
  <c r="N43" i="18"/>
  <c r="M43" i="18" s="1"/>
  <c r="L43" i="18" s="1"/>
  <c r="K43" i="18" s="1"/>
  <c r="J43" i="18" s="1"/>
  <c r="C43" i="18"/>
  <c r="N42" i="18"/>
  <c r="M42" i="18" s="1"/>
  <c r="L42" i="18" s="1"/>
  <c r="K42" i="18" s="1"/>
  <c r="J42" i="18" s="1"/>
  <c r="C42" i="18"/>
  <c r="N41" i="18"/>
  <c r="M41" i="18" s="1"/>
  <c r="L41" i="18" s="1"/>
  <c r="K41" i="18" s="1"/>
  <c r="J41" i="18" s="1"/>
  <c r="C41" i="18"/>
  <c r="N40" i="18"/>
  <c r="M40" i="18" s="1"/>
  <c r="L40" i="18" s="1"/>
  <c r="K40" i="18" s="1"/>
  <c r="J40" i="18" s="1"/>
  <c r="C40" i="18"/>
  <c r="L5" i="1"/>
  <c r="K5" i="1" s="1"/>
  <c r="J5" i="1" s="1"/>
  <c r="C5" i="1"/>
  <c r="L6" i="1"/>
  <c r="K6" i="1" s="1"/>
  <c r="J6" i="1" s="1"/>
  <c r="C6" i="1"/>
  <c r="L7" i="1"/>
  <c r="K7" i="1" s="1"/>
  <c r="J7" i="1" s="1"/>
  <c r="C7" i="1"/>
  <c r="L8" i="1"/>
  <c r="K8" i="1" s="1"/>
  <c r="J8" i="1" s="1"/>
  <c r="C8" i="1"/>
  <c r="L9" i="1"/>
  <c r="K9" i="1" s="1"/>
  <c r="J9" i="1" s="1"/>
  <c r="C9" i="1"/>
  <c r="N41" i="10"/>
  <c r="C41" i="10"/>
  <c r="N40" i="10"/>
  <c r="M40" i="10" s="1"/>
  <c r="L40" i="10" s="1"/>
  <c r="C40" i="10"/>
  <c r="N17" i="10"/>
  <c r="C17" i="10"/>
  <c r="N16" i="10"/>
  <c r="C16" i="10"/>
  <c r="N15" i="10"/>
  <c r="M15" i="10" s="1"/>
  <c r="L15" i="10" s="1"/>
  <c r="C15" i="10"/>
  <c r="N14" i="10"/>
  <c r="M14" i="10" s="1"/>
  <c r="L14" i="10" s="1"/>
  <c r="C14" i="10"/>
  <c r="N13" i="10"/>
  <c r="M13" i="10" s="1"/>
  <c r="L13" i="10" s="1"/>
  <c r="C13" i="10"/>
  <c r="N12" i="10"/>
  <c r="M12" i="10" s="1"/>
  <c r="L12" i="10" s="1"/>
  <c r="C12" i="10"/>
  <c r="N11" i="10"/>
  <c r="C11" i="10"/>
  <c r="N10" i="10"/>
  <c r="M10" i="10" s="1"/>
  <c r="L10" i="10" s="1"/>
  <c r="C10" i="10"/>
  <c r="N12" i="15"/>
  <c r="M12" i="15" s="1"/>
  <c r="L12" i="15" s="1"/>
  <c r="N11" i="15"/>
  <c r="M11" i="15" s="1"/>
  <c r="L11" i="15" s="1"/>
  <c r="N10" i="15"/>
  <c r="M10" i="15" s="1"/>
  <c r="L10" i="15" s="1"/>
  <c r="N9" i="15"/>
  <c r="M9" i="15" s="1"/>
  <c r="L9" i="15" s="1"/>
  <c r="C36" i="15"/>
  <c r="C37" i="15"/>
  <c r="C38" i="15"/>
  <c r="C39" i="15"/>
  <c r="C40" i="15"/>
  <c r="C41" i="15"/>
  <c r="C42" i="15"/>
  <c r="C43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9" i="15"/>
  <c r="C30" i="15"/>
  <c r="C31" i="15"/>
  <c r="C32" i="15"/>
  <c r="C33" i="15"/>
  <c r="C35" i="15"/>
  <c r="C4" i="15"/>
  <c r="I42" i="18" l="1"/>
  <c r="H42" i="18" s="1"/>
  <c r="G42" i="18" s="1"/>
  <c r="F42" i="18" s="1"/>
  <c r="D42" i="18" s="1"/>
  <c r="K10" i="15"/>
  <c r="J10" i="15" s="1"/>
  <c r="I10" i="15" s="1"/>
  <c r="H10" i="15" s="1"/>
  <c r="G10" i="15" s="1"/>
  <c r="F10" i="15" s="1"/>
  <c r="D10" i="15" s="1"/>
  <c r="K40" i="10"/>
  <c r="J40" i="10" s="1"/>
  <c r="I40" i="10" s="1"/>
  <c r="H40" i="10" s="1"/>
  <c r="G40" i="10" s="1"/>
  <c r="F40" i="10" s="1"/>
  <c r="D40" i="10" s="1"/>
  <c r="K14" i="10"/>
  <c r="J14" i="10" s="1"/>
  <c r="I14" i="10" s="1"/>
  <c r="H14" i="10" s="1"/>
  <c r="G14" i="10" s="1"/>
  <c r="F14" i="10" s="1"/>
  <c r="D14" i="10" s="1"/>
  <c r="K12" i="15"/>
  <c r="J12" i="15" s="1"/>
  <c r="I12" i="15" s="1"/>
  <c r="H12" i="15" s="1"/>
  <c r="G12" i="15" s="1"/>
  <c r="F12" i="15" s="1"/>
  <c r="D12" i="15" s="1"/>
  <c r="M11" i="10"/>
  <c r="L11" i="10" s="1"/>
  <c r="M16" i="10"/>
  <c r="L16" i="10" s="1"/>
  <c r="K9" i="15"/>
  <c r="J9" i="15" s="1"/>
  <c r="I9" i="15" s="1"/>
  <c r="H9" i="15" s="1"/>
  <c r="G9" i="15" s="1"/>
  <c r="F9" i="15" s="1"/>
  <c r="D9" i="15" s="1"/>
  <c r="K12" i="10"/>
  <c r="J12" i="10" s="1"/>
  <c r="I12" i="10" s="1"/>
  <c r="H12" i="10" s="1"/>
  <c r="G12" i="10" s="1"/>
  <c r="F12" i="10" s="1"/>
  <c r="D12" i="10" s="1"/>
  <c r="K13" i="10"/>
  <c r="J13" i="10" s="1"/>
  <c r="I13" i="10" s="1"/>
  <c r="H13" i="10" s="1"/>
  <c r="G13" i="10" s="1"/>
  <c r="F13" i="10" s="1"/>
  <c r="D13" i="10" s="1"/>
  <c r="M17" i="10"/>
  <c r="L17" i="10" s="1"/>
  <c r="K10" i="10"/>
  <c r="J10" i="10" s="1"/>
  <c r="I10" i="10" s="1"/>
  <c r="H10" i="10" s="1"/>
  <c r="G10" i="10" s="1"/>
  <c r="F10" i="10" s="1"/>
  <c r="D10" i="10" s="1"/>
  <c r="K15" i="10"/>
  <c r="J15" i="10" s="1"/>
  <c r="I15" i="10" s="1"/>
  <c r="H15" i="10" s="1"/>
  <c r="G15" i="10" s="1"/>
  <c r="F15" i="10" s="1"/>
  <c r="D15" i="10" s="1"/>
  <c r="K11" i="15"/>
  <c r="J11" i="15" s="1"/>
  <c r="I11" i="15" s="1"/>
  <c r="H11" i="15" s="1"/>
  <c r="G11" i="15" s="1"/>
  <c r="F11" i="15" s="1"/>
  <c r="D11" i="15" s="1"/>
  <c r="M41" i="10"/>
  <c r="L41" i="10" s="1"/>
  <c r="I40" i="18"/>
  <c r="H40" i="18" s="1"/>
  <c r="G40" i="18" s="1"/>
  <c r="F40" i="18" s="1"/>
  <c r="D40" i="18" s="1"/>
  <c r="I7" i="1"/>
  <c r="H7" i="1" s="1"/>
  <c r="G7" i="1" s="1"/>
  <c r="F7" i="1" s="1"/>
  <c r="D7" i="1" s="1"/>
  <c r="I41" i="18"/>
  <c r="H41" i="18" s="1"/>
  <c r="G41" i="18" s="1"/>
  <c r="F41" i="18" s="1"/>
  <c r="D41" i="18" s="1"/>
  <c r="I8" i="1"/>
  <c r="H8" i="1" s="1"/>
  <c r="G8" i="1" s="1"/>
  <c r="F8" i="1" s="1"/>
  <c r="D8" i="1" s="1"/>
  <c r="I6" i="1"/>
  <c r="H6" i="1" s="1"/>
  <c r="G6" i="1" s="1"/>
  <c r="F6" i="1" s="1"/>
  <c r="D6" i="1" s="1"/>
  <c r="I43" i="18"/>
  <c r="H43" i="18" s="1"/>
  <c r="G43" i="18" s="1"/>
  <c r="F43" i="18" s="1"/>
  <c r="D43" i="18" s="1"/>
  <c r="I9" i="1"/>
  <c r="H9" i="1" s="1"/>
  <c r="G9" i="1" s="1"/>
  <c r="F9" i="1" s="1"/>
  <c r="D9" i="1" s="1"/>
  <c r="I5" i="1"/>
  <c r="H5" i="1" s="1"/>
  <c r="G5" i="1" s="1"/>
  <c r="F5" i="1" s="1"/>
  <c r="D5" i="1" s="1"/>
  <c r="K41" i="10" l="1"/>
  <c r="J41" i="10" s="1"/>
  <c r="I41" i="10" s="1"/>
  <c r="H41" i="10" s="1"/>
  <c r="G41" i="10" s="1"/>
  <c r="F41" i="10" s="1"/>
  <c r="D41" i="10" s="1"/>
  <c r="K17" i="10"/>
  <c r="J17" i="10" s="1"/>
  <c r="I17" i="10" s="1"/>
  <c r="H17" i="10" s="1"/>
  <c r="G17" i="10" s="1"/>
  <c r="F17" i="10" s="1"/>
  <c r="D17" i="10" s="1"/>
  <c r="K11" i="10"/>
  <c r="J11" i="10" s="1"/>
  <c r="I11" i="10" s="1"/>
  <c r="H11" i="10" s="1"/>
  <c r="G11" i="10" s="1"/>
  <c r="F11" i="10" s="1"/>
  <c r="D11" i="10" s="1"/>
  <c r="K16" i="10"/>
  <c r="J16" i="10" s="1"/>
  <c r="I16" i="10" s="1"/>
  <c r="H16" i="10" s="1"/>
  <c r="G16" i="10" s="1"/>
  <c r="F16" i="10" s="1"/>
  <c r="D16" i="10" s="1"/>
  <c r="C55" i="9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B55" i="9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N42" i="15" l="1"/>
  <c r="M42" i="15" l="1"/>
  <c r="L42" i="15" s="1"/>
  <c r="C5" i="10"/>
  <c r="C6" i="10"/>
  <c r="C7" i="10"/>
  <c r="C8" i="10"/>
  <c r="C9" i="10"/>
  <c r="C18" i="10"/>
  <c r="C19" i="10"/>
  <c r="C20" i="10"/>
  <c r="C21" i="10"/>
  <c r="C22" i="10"/>
  <c r="C23" i="10"/>
  <c r="C24" i="10"/>
  <c r="C25" i="10"/>
  <c r="C26" i="10"/>
  <c r="C27" i="10"/>
  <c r="C29" i="10"/>
  <c r="C30" i="10"/>
  <c r="C31" i="10"/>
  <c r="C32" i="10"/>
  <c r="C33" i="10"/>
  <c r="C34" i="10"/>
  <c r="C35" i="10"/>
  <c r="C36" i="10"/>
  <c r="C37" i="10"/>
  <c r="C38" i="10"/>
  <c r="C39" i="10"/>
  <c r="C42" i="10"/>
  <c r="C43" i="10"/>
  <c r="N42" i="10"/>
  <c r="N33" i="10"/>
  <c r="M33" i="10" s="1"/>
  <c r="L33" i="10" s="1"/>
  <c r="N27" i="10"/>
  <c r="N26" i="10"/>
  <c r="N23" i="10"/>
  <c r="N19" i="10"/>
  <c r="N5" i="10"/>
  <c r="N41" i="15"/>
  <c r="N39" i="15"/>
  <c r="N38" i="15"/>
  <c r="N37" i="15"/>
  <c r="N35" i="15"/>
  <c r="N33" i="15"/>
  <c r="N31" i="15"/>
  <c r="N30" i="15"/>
  <c r="N29" i="15"/>
  <c r="N27" i="15"/>
  <c r="N26" i="15"/>
  <c r="N23" i="15"/>
  <c r="N20" i="15"/>
  <c r="N18" i="15"/>
  <c r="N13" i="15"/>
  <c r="N8" i="15"/>
  <c r="M8" i="15" s="1"/>
  <c r="L8" i="15" s="1"/>
  <c r="N4" i="15"/>
  <c r="M4" i="15" s="1"/>
  <c r="L4" i="15" s="1"/>
  <c r="N7" i="15"/>
  <c r="M7" i="15" s="1"/>
  <c r="L7" i="15" s="1"/>
  <c r="N39" i="18"/>
  <c r="M39" i="18" s="1"/>
  <c r="L39" i="18" s="1"/>
  <c r="K39" i="18" s="1"/>
  <c r="J39" i="18" s="1"/>
  <c r="C39" i="18"/>
  <c r="N30" i="18"/>
  <c r="M30" i="18" s="1"/>
  <c r="L30" i="18" s="1"/>
  <c r="K30" i="18" s="1"/>
  <c r="J30" i="18" s="1"/>
  <c r="C30" i="18"/>
  <c r="N15" i="18"/>
  <c r="M15" i="18" s="1"/>
  <c r="L15" i="18" s="1"/>
  <c r="K15" i="18" s="1"/>
  <c r="J15" i="18" s="1"/>
  <c r="C15" i="18"/>
  <c r="N21" i="18"/>
  <c r="M21" i="18" s="1"/>
  <c r="L21" i="18" s="1"/>
  <c r="K21" i="18" s="1"/>
  <c r="J21" i="18" s="1"/>
  <c r="C21" i="18"/>
  <c r="N24" i="18"/>
  <c r="M24" i="18" s="1"/>
  <c r="L24" i="18" s="1"/>
  <c r="K24" i="18" s="1"/>
  <c r="J24" i="18" s="1"/>
  <c r="C24" i="18"/>
  <c r="N23" i="18"/>
  <c r="M23" i="18" s="1"/>
  <c r="L23" i="18" s="1"/>
  <c r="K23" i="18" s="1"/>
  <c r="J23" i="18" s="1"/>
  <c r="C23" i="18"/>
  <c r="N19" i="18"/>
  <c r="M19" i="18" s="1"/>
  <c r="L19" i="18" s="1"/>
  <c r="K19" i="18" s="1"/>
  <c r="J19" i="18" s="1"/>
  <c r="C19" i="18"/>
  <c r="N11" i="18"/>
  <c r="M11" i="18" s="1"/>
  <c r="L11" i="18" s="1"/>
  <c r="K11" i="18" s="1"/>
  <c r="J11" i="18" s="1"/>
  <c r="C11" i="18"/>
  <c r="N6" i="18"/>
  <c r="M6" i="18" s="1"/>
  <c r="L6" i="18" s="1"/>
  <c r="K6" i="18" s="1"/>
  <c r="J6" i="18" s="1"/>
  <c r="C6" i="18"/>
  <c r="N5" i="18"/>
  <c r="M5" i="18" s="1"/>
  <c r="L5" i="18" s="1"/>
  <c r="K5" i="18" s="1"/>
  <c r="J5" i="18" s="1"/>
  <c r="C5" i="18"/>
  <c r="C20" i="18"/>
  <c r="C22" i="18"/>
  <c r="C25" i="18"/>
  <c r="C26" i="18"/>
  <c r="C27" i="18"/>
  <c r="C29" i="18"/>
  <c r="C31" i="18"/>
  <c r="C32" i="18"/>
  <c r="C33" i="18"/>
  <c r="C34" i="18"/>
  <c r="C35" i="18"/>
  <c r="C36" i="18"/>
  <c r="C37" i="18"/>
  <c r="C38" i="18"/>
  <c r="C7" i="18"/>
  <c r="C8" i="18"/>
  <c r="C9" i="18"/>
  <c r="C10" i="18"/>
  <c r="C12" i="18"/>
  <c r="C13" i="18"/>
  <c r="C14" i="18"/>
  <c r="C16" i="18"/>
  <c r="C17" i="18"/>
  <c r="C18" i="18"/>
  <c r="C4" i="18"/>
  <c r="N38" i="18"/>
  <c r="M38" i="18" s="1"/>
  <c r="L38" i="18" s="1"/>
  <c r="K38" i="18" s="1"/>
  <c r="J38" i="18" s="1"/>
  <c r="N37" i="18"/>
  <c r="M37" i="18" s="1"/>
  <c r="L37" i="18" s="1"/>
  <c r="K37" i="18" s="1"/>
  <c r="J37" i="18" s="1"/>
  <c r="N36" i="18"/>
  <c r="M36" i="18" s="1"/>
  <c r="L36" i="18" s="1"/>
  <c r="K36" i="18" s="1"/>
  <c r="J36" i="18" s="1"/>
  <c r="N35" i="18"/>
  <c r="M35" i="18" s="1"/>
  <c r="L35" i="18" s="1"/>
  <c r="K35" i="18" s="1"/>
  <c r="J35" i="18" s="1"/>
  <c r="N34" i="18"/>
  <c r="N33" i="18"/>
  <c r="M33" i="18" s="1"/>
  <c r="L33" i="18" s="1"/>
  <c r="K33" i="18" s="1"/>
  <c r="J33" i="18" s="1"/>
  <c r="N32" i="18"/>
  <c r="N31" i="18"/>
  <c r="M31" i="18" s="1"/>
  <c r="L31" i="18" s="1"/>
  <c r="K31" i="18" s="1"/>
  <c r="J31" i="18" s="1"/>
  <c r="N29" i="18"/>
  <c r="M29" i="18" s="1"/>
  <c r="L29" i="18" s="1"/>
  <c r="K29" i="18" s="1"/>
  <c r="J29" i="18" s="1"/>
  <c r="N27" i="18"/>
  <c r="M27" i="18" s="1"/>
  <c r="L27" i="18" s="1"/>
  <c r="K27" i="18" s="1"/>
  <c r="J27" i="18" s="1"/>
  <c r="N26" i="18"/>
  <c r="N25" i="18"/>
  <c r="N22" i="18"/>
  <c r="M22" i="18" s="1"/>
  <c r="L22" i="18" s="1"/>
  <c r="K22" i="18" s="1"/>
  <c r="J22" i="18" s="1"/>
  <c r="N20" i="18"/>
  <c r="N18" i="18"/>
  <c r="M18" i="18" s="1"/>
  <c r="L18" i="18" s="1"/>
  <c r="K18" i="18" s="1"/>
  <c r="J18" i="18" s="1"/>
  <c r="N17" i="18"/>
  <c r="N16" i="18"/>
  <c r="M16" i="18" s="1"/>
  <c r="L16" i="18" s="1"/>
  <c r="K16" i="18" s="1"/>
  <c r="J16" i="18" s="1"/>
  <c r="N14" i="18"/>
  <c r="M14" i="18" s="1"/>
  <c r="L14" i="18" s="1"/>
  <c r="K14" i="18" s="1"/>
  <c r="J14" i="18" s="1"/>
  <c r="N13" i="18"/>
  <c r="M13" i="18" s="1"/>
  <c r="L13" i="18" s="1"/>
  <c r="K13" i="18" s="1"/>
  <c r="J13" i="18" s="1"/>
  <c r="N12" i="18"/>
  <c r="N10" i="18"/>
  <c r="M10" i="18" s="1"/>
  <c r="L10" i="18" s="1"/>
  <c r="K10" i="18" s="1"/>
  <c r="J10" i="18" s="1"/>
  <c r="N9" i="18"/>
  <c r="N8" i="18"/>
  <c r="M8" i="18" s="1"/>
  <c r="L8" i="18" s="1"/>
  <c r="K8" i="18" s="1"/>
  <c r="J8" i="18" s="1"/>
  <c r="N7" i="18"/>
  <c r="M7" i="18" s="1"/>
  <c r="L7" i="18" s="1"/>
  <c r="K7" i="18" s="1"/>
  <c r="J7" i="18" s="1"/>
  <c r="N4" i="18"/>
  <c r="M4" i="18" s="1"/>
  <c r="L4" i="18" s="1"/>
  <c r="K4" i="18" s="1"/>
  <c r="J4" i="18" s="1"/>
  <c r="EC3" i="18"/>
  <c r="EB3" i="18"/>
  <c r="EA3" i="18"/>
  <c r="DX3" i="18"/>
  <c r="DV3" i="18"/>
  <c r="DS3" i="18"/>
  <c r="DR3" i="18"/>
  <c r="DQ3" i="18"/>
  <c r="DN3" i="18"/>
  <c r="DL3" i="18"/>
  <c r="DI3" i="18"/>
  <c r="DH3" i="18"/>
  <c r="DG3" i="18"/>
  <c r="DD3" i="18"/>
  <c r="DB3" i="18"/>
  <c r="CY3" i="18"/>
  <c r="CX3" i="18"/>
  <c r="CW3" i="18"/>
  <c r="CT3" i="18"/>
  <c r="CR3" i="18"/>
  <c r="CO3" i="18"/>
  <c r="CN3" i="18"/>
  <c r="CM3" i="18"/>
  <c r="CJ3" i="18"/>
  <c r="CH3" i="18"/>
  <c r="CE3" i="18"/>
  <c r="CD3" i="18"/>
  <c r="CC3" i="18"/>
  <c r="BZ3" i="18"/>
  <c r="BX3" i="18"/>
  <c r="BU3" i="18"/>
  <c r="BT3" i="18"/>
  <c r="BS3" i="18"/>
  <c r="BP3" i="18"/>
  <c r="BN3" i="18"/>
  <c r="BK3" i="18"/>
  <c r="BJ3" i="18"/>
  <c r="BI3" i="18"/>
  <c r="BF3" i="18"/>
  <c r="BD3" i="18"/>
  <c r="BA3" i="18"/>
  <c r="AZ3" i="18"/>
  <c r="AY3" i="18"/>
  <c r="AV3" i="18"/>
  <c r="AT3" i="18"/>
  <c r="AQ3" i="18"/>
  <c r="AP3" i="18"/>
  <c r="AO3" i="18"/>
  <c r="AL3" i="18"/>
  <c r="AJ3" i="18"/>
  <c r="AG3" i="18"/>
  <c r="AF3" i="18"/>
  <c r="AE3" i="18"/>
  <c r="AB3" i="18"/>
  <c r="Z3" i="18"/>
  <c r="W3" i="18"/>
  <c r="V3" i="18"/>
  <c r="U3" i="18"/>
  <c r="R3" i="18"/>
  <c r="P3" i="18"/>
  <c r="M3" i="18"/>
  <c r="L3" i="18"/>
  <c r="K3" i="18"/>
  <c r="H3" i="18"/>
  <c r="F3" i="18"/>
  <c r="T1" i="18"/>
  <c r="AD1" i="18" s="1"/>
  <c r="AN1" i="18" s="1"/>
  <c r="AX1" i="18" s="1"/>
  <c r="BH1" i="18" s="1"/>
  <c r="BR1" i="18" s="1"/>
  <c r="CB1" i="18" s="1"/>
  <c r="CL1" i="18" s="1"/>
  <c r="CV1" i="18" s="1"/>
  <c r="DF1" i="18" s="1"/>
  <c r="DP1" i="18" s="1"/>
  <c r="DZ1" i="18" s="1"/>
  <c r="P1" i="18"/>
  <c r="X28" i="18" l="1"/>
  <c r="W28" i="18" s="1"/>
  <c r="V28" i="18" s="1"/>
  <c r="U28" i="18" s="1"/>
  <c r="T28" i="18" s="1"/>
  <c r="S28" i="18" s="1"/>
  <c r="R28" i="18" s="1"/>
  <c r="Q28" i="18" s="1"/>
  <c r="P28" i="18" s="1"/>
  <c r="K8" i="15"/>
  <c r="J8" i="15" s="1"/>
  <c r="I8" i="15" s="1"/>
  <c r="H8" i="15" s="1"/>
  <c r="G8" i="15" s="1"/>
  <c r="F8" i="15" s="1"/>
  <c r="D8" i="15" s="1"/>
  <c r="M5" i="10"/>
  <c r="L5" i="10" s="1"/>
  <c r="M27" i="10"/>
  <c r="L27" i="10" s="1"/>
  <c r="K7" i="15"/>
  <c r="J7" i="15" s="1"/>
  <c r="I7" i="15" s="1"/>
  <c r="H7" i="15" s="1"/>
  <c r="G7" i="15" s="1"/>
  <c r="F7" i="15" s="1"/>
  <c r="D7" i="15" s="1"/>
  <c r="M19" i="10"/>
  <c r="L19" i="10" s="1"/>
  <c r="K33" i="10"/>
  <c r="J33" i="10" s="1"/>
  <c r="I33" i="10" s="1"/>
  <c r="H33" i="10" s="1"/>
  <c r="G33" i="10" s="1"/>
  <c r="F33" i="10" s="1"/>
  <c r="D33" i="10" s="1"/>
  <c r="K4" i="15"/>
  <c r="J4" i="15" s="1"/>
  <c r="I4" i="15" s="1"/>
  <c r="H4" i="15" s="1"/>
  <c r="G4" i="15" s="1"/>
  <c r="F4" i="15" s="1"/>
  <c r="D4" i="15" s="1"/>
  <c r="M23" i="10"/>
  <c r="L23" i="10" s="1"/>
  <c r="M26" i="10"/>
  <c r="L26" i="10" s="1"/>
  <c r="M42" i="10"/>
  <c r="L42" i="10" s="1"/>
  <c r="K42" i="15"/>
  <c r="J42" i="15" s="1"/>
  <c r="I42" i="15" s="1"/>
  <c r="H42" i="15" s="1"/>
  <c r="G42" i="15" s="1"/>
  <c r="F42" i="15" s="1"/>
  <c r="D42" i="15" s="1"/>
  <c r="Z1" i="18"/>
  <c r="X43" i="18"/>
  <c r="W43" i="18" s="1"/>
  <c r="V43" i="18" s="1"/>
  <c r="U43" i="18" s="1"/>
  <c r="T43" i="18" s="1"/>
  <c r="S43" i="18" s="1"/>
  <c r="R43" i="18" s="1"/>
  <c r="Q43" i="18" s="1"/>
  <c r="P43" i="18" s="1"/>
  <c r="X40" i="18"/>
  <c r="W40" i="18" s="1"/>
  <c r="V40" i="18" s="1"/>
  <c r="U40" i="18" s="1"/>
  <c r="T40" i="18" s="1"/>
  <c r="S40" i="18" s="1"/>
  <c r="R40" i="18" s="1"/>
  <c r="Q40" i="18" s="1"/>
  <c r="P40" i="18" s="1"/>
  <c r="X42" i="18"/>
  <c r="W42" i="18" s="1"/>
  <c r="V42" i="18" s="1"/>
  <c r="U42" i="18" s="1"/>
  <c r="T42" i="18" s="1"/>
  <c r="S42" i="18" s="1"/>
  <c r="R42" i="18" s="1"/>
  <c r="Q42" i="18" s="1"/>
  <c r="P42" i="18" s="1"/>
  <c r="X41" i="18"/>
  <c r="W41" i="18" s="1"/>
  <c r="V41" i="18" s="1"/>
  <c r="U41" i="18" s="1"/>
  <c r="T41" i="18" s="1"/>
  <c r="S41" i="18" s="1"/>
  <c r="R41" i="18" s="1"/>
  <c r="Q41" i="18" s="1"/>
  <c r="P41" i="18" s="1"/>
  <c r="X24" i="18"/>
  <c r="W24" i="18" s="1"/>
  <c r="V24" i="18" s="1"/>
  <c r="U24" i="18" s="1"/>
  <c r="T24" i="18" s="1"/>
  <c r="S24" i="18" s="1"/>
  <c r="R24" i="18" s="1"/>
  <c r="Q24" i="18" s="1"/>
  <c r="P24" i="18" s="1"/>
  <c r="X23" i="18"/>
  <c r="W23" i="18" s="1"/>
  <c r="V23" i="18" s="1"/>
  <c r="U23" i="18" s="1"/>
  <c r="T23" i="18" s="1"/>
  <c r="S23" i="18" s="1"/>
  <c r="R23" i="18" s="1"/>
  <c r="Q23" i="18" s="1"/>
  <c r="P23" i="18" s="1"/>
  <c r="X11" i="18"/>
  <c r="W11" i="18" s="1"/>
  <c r="V11" i="18" s="1"/>
  <c r="U11" i="18" s="1"/>
  <c r="T11" i="18" s="1"/>
  <c r="S11" i="18" s="1"/>
  <c r="R11" i="18" s="1"/>
  <c r="Q11" i="18" s="1"/>
  <c r="P11" i="18" s="1"/>
  <c r="M31" i="15"/>
  <c r="L31" i="15" s="1"/>
  <c r="M20" i="15"/>
  <c r="L20" i="15" s="1"/>
  <c r="M29" i="15"/>
  <c r="L29" i="15" s="1"/>
  <c r="M35" i="15"/>
  <c r="L35" i="15" s="1"/>
  <c r="M41" i="15"/>
  <c r="L41" i="15" s="1"/>
  <c r="M23" i="15"/>
  <c r="L23" i="15" s="1"/>
  <c r="M30" i="15"/>
  <c r="L30" i="15" s="1"/>
  <c r="M37" i="15"/>
  <c r="L37" i="15" s="1"/>
  <c r="M13" i="15"/>
  <c r="L13" i="15" s="1"/>
  <c r="M26" i="15"/>
  <c r="L26" i="15" s="1"/>
  <c r="M38" i="15"/>
  <c r="L38" i="15" s="1"/>
  <c r="M18" i="15"/>
  <c r="L18" i="15" s="1"/>
  <c r="M27" i="15"/>
  <c r="L27" i="15" s="1"/>
  <c r="M33" i="15"/>
  <c r="L33" i="15" s="1"/>
  <c r="M39" i="15"/>
  <c r="L39" i="15" s="1"/>
  <c r="I19" i="18"/>
  <c r="H19" i="18" s="1"/>
  <c r="G19" i="18" s="1"/>
  <c r="F19" i="18" s="1"/>
  <c r="D19" i="18" s="1"/>
  <c r="X6" i="18"/>
  <c r="W6" i="18" s="1"/>
  <c r="V6" i="18" s="1"/>
  <c r="U6" i="18" s="1"/>
  <c r="T6" i="18" s="1"/>
  <c r="S6" i="18" s="1"/>
  <c r="R6" i="18" s="1"/>
  <c r="Q6" i="18" s="1"/>
  <c r="P6" i="18" s="1"/>
  <c r="X19" i="18"/>
  <c r="W19" i="18" s="1"/>
  <c r="V19" i="18" s="1"/>
  <c r="U19" i="18" s="1"/>
  <c r="T19" i="18" s="1"/>
  <c r="S19" i="18" s="1"/>
  <c r="R19" i="18" s="1"/>
  <c r="Q19" i="18" s="1"/>
  <c r="P19" i="18" s="1"/>
  <c r="I23" i="18"/>
  <c r="H23" i="18" s="1"/>
  <c r="G23" i="18" s="1"/>
  <c r="F23" i="18" s="1"/>
  <c r="D23" i="18" s="1"/>
  <c r="I21" i="18"/>
  <c r="H21" i="18" s="1"/>
  <c r="G21" i="18" s="1"/>
  <c r="F21" i="18" s="1"/>
  <c r="D21" i="18" s="1"/>
  <c r="X30" i="18"/>
  <c r="W30" i="18" s="1"/>
  <c r="V30" i="18" s="1"/>
  <c r="U30" i="18" s="1"/>
  <c r="T30" i="18" s="1"/>
  <c r="S30" i="18" s="1"/>
  <c r="R30" i="18" s="1"/>
  <c r="Q30" i="18" s="1"/>
  <c r="P30" i="18" s="1"/>
  <c r="X39" i="18"/>
  <c r="W39" i="18" s="1"/>
  <c r="V39" i="18" s="1"/>
  <c r="U39" i="18" s="1"/>
  <c r="T39" i="18" s="1"/>
  <c r="S39" i="18" s="1"/>
  <c r="R39" i="18" s="1"/>
  <c r="Q39" i="18" s="1"/>
  <c r="P39" i="18" s="1"/>
  <c r="X21" i="18"/>
  <c r="W21" i="18" s="1"/>
  <c r="V21" i="18" s="1"/>
  <c r="U21" i="18" s="1"/>
  <c r="T21" i="18" s="1"/>
  <c r="S21" i="18" s="1"/>
  <c r="R21" i="18" s="1"/>
  <c r="Q21" i="18" s="1"/>
  <c r="P21" i="18" s="1"/>
  <c r="X5" i="18"/>
  <c r="W5" i="18" s="1"/>
  <c r="V5" i="18" s="1"/>
  <c r="U5" i="18" s="1"/>
  <c r="T5" i="18" s="1"/>
  <c r="S5" i="18" s="1"/>
  <c r="R5" i="18" s="1"/>
  <c r="Q5" i="18" s="1"/>
  <c r="P5" i="18" s="1"/>
  <c r="AH23" i="18"/>
  <c r="AG23" i="18" s="1"/>
  <c r="AF23" i="18" s="1"/>
  <c r="AE23" i="18" s="1"/>
  <c r="AD23" i="18" s="1"/>
  <c r="AC23" i="18" s="1"/>
  <c r="AB23" i="18" s="1"/>
  <c r="AA23" i="18" s="1"/>
  <c r="Z23" i="18" s="1"/>
  <c r="X15" i="18"/>
  <c r="W15" i="18" s="1"/>
  <c r="V15" i="18" s="1"/>
  <c r="U15" i="18" s="1"/>
  <c r="T15" i="18" s="1"/>
  <c r="S15" i="18" s="1"/>
  <c r="R15" i="18" s="1"/>
  <c r="Q15" i="18" s="1"/>
  <c r="P15" i="18" s="1"/>
  <c r="I27" i="18"/>
  <c r="H27" i="18" s="1"/>
  <c r="G27" i="18" s="1"/>
  <c r="F27" i="18" s="1"/>
  <c r="D27" i="18" s="1"/>
  <c r="I31" i="18"/>
  <c r="H31" i="18" s="1"/>
  <c r="G31" i="18" s="1"/>
  <c r="F31" i="18" s="1"/>
  <c r="D31" i="18" s="1"/>
  <c r="I15" i="18"/>
  <c r="H15" i="18" s="1"/>
  <c r="G15" i="18" s="1"/>
  <c r="F15" i="18" s="1"/>
  <c r="D15" i="18" s="1"/>
  <c r="I13" i="18"/>
  <c r="H13" i="18" s="1"/>
  <c r="G13" i="18" s="1"/>
  <c r="F13" i="18" s="1"/>
  <c r="D13" i="18" s="1"/>
  <c r="I11" i="18"/>
  <c r="H11" i="18" s="1"/>
  <c r="G11" i="18" s="1"/>
  <c r="F11" i="18" s="1"/>
  <c r="D11" i="18" s="1"/>
  <c r="I24" i="18"/>
  <c r="H24" i="18" s="1"/>
  <c r="G24" i="18" s="1"/>
  <c r="F24" i="18" s="1"/>
  <c r="D24" i="18" s="1"/>
  <c r="I5" i="18"/>
  <c r="H5" i="18" s="1"/>
  <c r="G5" i="18" s="1"/>
  <c r="F5" i="18" s="1"/>
  <c r="D5" i="18" s="1"/>
  <c r="I6" i="18"/>
  <c r="H6" i="18" s="1"/>
  <c r="G6" i="18" s="1"/>
  <c r="F6" i="18" s="1"/>
  <c r="D6" i="18" s="1"/>
  <c r="I30" i="18"/>
  <c r="H30" i="18" s="1"/>
  <c r="G30" i="18" s="1"/>
  <c r="F30" i="18" s="1"/>
  <c r="D30" i="18" s="1"/>
  <c r="I39" i="18"/>
  <c r="H39" i="18" s="1"/>
  <c r="G39" i="18" s="1"/>
  <c r="F39" i="18" s="1"/>
  <c r="D39" i="18" s="1"/>
  <c r="I22" i="18"/>
  <c r="H22" i="18" s="1"/>
  <c r="G22" i="18" s="1"/>
  <c r="F22" i="18" s="1"/>
  <c r="D22" i="18" s="1"/>
  <c r="I18" i="18"/>
  <c r="H18" i="18" s="1"/>
  <c r="G18" i="18" s="1"/>
  <c r="F18" i="18" s="1"/>
  <c r="D18" i="18" s="1"/>
  <c r="I14" i="18"/>
  <c r="H14" i="18" s="1"/>
  <c r="G14" i="18" s="1"/>
  <c r="F14" i="18" s="1"/>
  <c r="D14" i="18" s="1"/>
  <c r="I35" i="18"/>
  <c r="H35" i="18" s="1"/>
  <c r="G35" i="18" s="1"/>
  <c r="F35" i="18" s="1"/>
  <c r="D35" i="18" s="1"/>
  <c r="I38" i="18"/>
  <c r="H38" i="18" s="1"/>
  <c r="G38" i="18" s="1"/>
  <c r="F38" i="18" s="1"/>
  <c r="D38" i="18" s="1"/>
  <c r="I7" i="18"/>
  <c r="H7" i="18" s="1"/>
  <c r="G7" i="18" s="1"/>
  <c r="F7" i="18" s="1"/>
  <c r="D7" i="18" s="1"/>
  <c r="I16" i="18"/>
  <c r="H16" i="18" s="1"/>
  <c r="G16" i="18" s="1"/>
  <c r="F16" i="18" s="1"/>
  <c r="D16" i="18" s="1"/>
  <c r="I29" i="18"/>
  <c r="H29" i="18" s="1"/>
  <c r="G29" i="18" s="1"/>
  <c r="F29" i="18" s="1"/>
  <c r="D29" i="18" s="1"/>
  <c r="I36" i="18"/>
  <c r="H36" i="18" s="1"/>
  <c r="G36" i="18" s="1"/>
  <c r="F36" i="18" s="1"/>
  <c r="D36" i="18" s="1"/>
  <c r="I8" i="18"/>
  <c r="H8" i="18" s="1"/>
  <c r="G8" i="18" s="1"/>
  <c r="F8" i="18" s="1"/>
  <c r="D8" i="18" s="1"/>
  <c r="I33" i="18"/>
  <c r="H33" i="18" s="1"/>
  <c r="G33" i="18" s="1"/>
  <c r="F33" i="18" s="1"/>
  <c r="D33" i="18" s="1"/>
  <c r="I4" i="18"/>
  <c r="H4" i="18" s="1"/>
  <c r="G4" i="18" s="1"/>
  <c r="F4" i="18" s="1"/>
  <c r="D4" i="18" s="1"/>
  <c r="X38" i="18"/>
  <c r="W38" i="18" s="1"/>
  <c r="V38" i="18" s="1"/>
  <c r="U38" i="18" s="1"/>
  <c r="T38" i="18" s="1"/>
  <c r="S38" i="18" s="1"/>
  <c r="R38" i="18" s="1"/>
  <c r="Q38" i="18" s="1"/>
  <c r="P38" i="18" s="1"/>
  <c r="X37" i="18"/>
  <c r="W37" i="18" s="1"/>
  <c r="V37" i="18" s="1"/>
  <c r="U37" i="18" s="1"/>
  <c r="T37" i="18" s="1"/>
  <c r="S37" i="18" s="1"/>
  <c r="R37" i="18" s="1"/>
  <c r="Q37" i="18" s="1"/>
  <c r="P37" i="18" s="1"/>
  <c r="X36" i="18"/>
  <c r="W36" i="18" s="1"/>
  <c r="V36" i="18" s="1"/>
  <c r="U36" i="18" s="1"/>
  <c r="T36" i="18" s="1"/>
  <c r="S36" i="18" s="1"/>
  <c r="R36" i="18" s="1"/>
  <c r="Q36" i="18" s="1"/>
  <c r="P36" i="18" s="1"/>
  <c r="X35" i="18"/>
  <c r="W35" i="18" s="1"/>
  <c r="V35" i="18" s="1"/>
  <c r="U35" i="18" s="1"/>
  <c r="T35" i="18" s="1"/>
  <c r="S35" i="18" s="1"/>
  <c r="R35" i="18" s="1"/>
  <c r="Q35" i="18" s="1"/>
  <c r="P35" i="18" s="1"/>
  <c r="X33" i="18"/>
  <c r="W33" i="18" s="1"/>
  <c r="V33" i="18" s="1"/>
  <c r="U33" i="18" s="1"/>
  <c r="T33" i="18" s="1"/>
  <c r="S33" i="18" s="1"/>
  <c r="R33" i="18" s="1"/>
  <c r="Q33" i="18" s="1"/>
  <c r="P33" i="18" s="1"/>
  <c r="X34" i="18"/>
  <c r="W34" i="18" s="1"/>
  <c r="V34" i="18" s="1"/>
  <c r="U34" i="18" s="1"/>
  <c r="T34" i="18" s="1"/>
  <c r="S34" i="18" s="1"/>
  <c r="R34" i="18" s="1"/>
  <c r="Q34" i="18" s="1"/>
  <c r="P34" i="18" s="1"/>
  <c r="X32" i="18"/>
  <c r="W32" i="18" s="1"/>
  <c r="V32" i="18" s="1"/>
  <c r="U32" i="18" s="1"/>
  <c r="T32" i="18" s="1"/>
  <c r="S32" i="18" s="1"/>
  <c r="R32" i="18" s="1"/>
  <c r="Q32" i="18" s="1"/>
  <c r="P32" i="18" s="1"/>
  <c r="X31" i="18"/>
  <c r="W31" i="18" s="1"/>
  <c r="V31" i="18" s="1"/>
  <c r="U31" i="18" s="1"/>
  <c r="T31" i="18" s="1"/>
  <c r="S31" i="18" s="1"/>
  <c r="R31" i="18" s="1"/>
  <c r="Q31" i="18" s="1"/>
  <c r="P31" i="18" s="1"/>
  <c r="X29" i="18"/>
  <c r="W29" i="18" s="1"/>
  <c r="V29" i="18" s="1"/>
  <c r="U29" i="18" s="1"/>
  <c r="T29" i="18" s="1"/>
  <c r="S29" i="18" s="1"/>
  <c r="R29" i="18" s="1"/>
  <c r="Q29" i="18" s="1"/>
  <c r="P29" i="18" s="1"/>
  <c r="X22" i="18"/>
  <c r="W22" i="18" s="1"/>
  <c r="V22" i="18" s="1"/>
  <c r="U22" i="18" s="1"/>
  <c r="T22" i="18" s="1"/>
  <c r="S22" i="18" s="1"/>
  <c r="R22" i="18" s="1"/>
  <c r="Q22" i="18" s="1"/>
  <c r="P22" i="18" s="1"/>
  <c r="X27" i="18"/>
  <c r="W27" i="18" s="1"/>
  <c r="V27" i="18" s="1"/>
  <c r="U27" i="18" s="1"/>
  <c r="T27" i="18" s="1"/>
  <c r="S27" i="18" s="1"/>
  <c r="R27" i="18" s="1"/>
  <c r="Q27" i="18" s="1"/>
  <c r="P27" i="18" s="1"/>
  <c r="X20" i="18"/>
  <c r="W20" i="18" s="1"/>
  <c r="V20" i="18" s="1"/>
  <c r="U20" i="18" s="1"/>
  <c r="T20" i="18" s="1"/>
  <c r="S20" i="18" s="1"/>
  <c r="R20" i="18" s="1"/>
  <c r="Q20" i="18" s="1"/>
  <c r="P20" i="18" s="1"/>
  <c r="X26" i="18"/>
  <c r="W26" i="18" s="1"/>
  <c r="V26" i="18" s="1"/>
  <c r="U26" i="18" s="1"/>
  <c r="T26" i="18" s="1"/>
  <c r="S26" i="18" s="1"/>
  <c r="R26" i="18" s="1"/>
  <c r="Q26" i="18" s="1"/>
  <c r="P26" i="18" s="1"/>
  <c r="X25" i="18"/>
  <c r="W25" i="18" s="1"/>
  <c r="V25" i="18" s="1"/>
  <c r="U25" i="18" s="1"/>
  <c r="T25" i="18" s="1"/>
  <c r="S25" i="18" s="1"/>
  <c r="R25" i="18" s="1"/>
  <c r="Q25" i="18" s="1"/>
  <c r="P25" i="18" s="1"/>
  <c r="X14" i="18"/>
  <c r="W14" i="18" s="1"/>
  <c r="V14" i="18" s="1"/>
  <c r="U14" i="18" s="1"/>
  <c r="T14" i="18" s="1"/>
  <c r="S14" i="18" s="1"/>
  <c r="R14" i="18" s="1"/>
  <c r="Q14" i="18" s="1"/>
  <c r="P14" i="18" s="1"/>
  <c r="X12" i="18"/>
  <c r="W12" i="18" s="1"/>
  <c r="V12" i="18" s="1"/>
  <c r="U12" i="18" s="1"/>
  <c r="T12" i="18" s="1"/>
  <c r="S12" i="18" s="1"/>
  <c r="R12" i="18" s="1"/>
  <c r="Q12" i="18" s="1"/>
  <c r="P12" i="18" s="1"/>
  <c r="X8" i="18"/>
  <c r="W8" i="18" s="1"/>
  <c r="V8" i="18" s="1"/>
  <c r="U8" i="18" s="1"/>
  <c r="T8" i="18" s="1"/>
  <c r="S8" i="18" s="1"/>
  <c r="R8" i="18" s="1"/>
  <c r="Q8" i="18" s="1"/>
  <c r="P8" i="18" s="1"/>
  <c r="X18" i="18"/>
  <c r="W18" i="18" s="1"/>
  <c r="V18" i="18" s="1"/>
  <c r="U18" i="18" s="1"/>
  <c r="T18" i="18" s="1"/>
  <c r="S18" i="18" s="1"/>
  <c r="R18" i="18" s="1"/>
  <c r="Q18" i="18" s="1"/>
  <c r="P18" i="18" s="1"/>
  <c r="X17" i="18"/>
  <c r="W17" i="18" s="1"/>
  <c r="V17" i="18" s="1"/>
  <c r="U17" i="18" s="1"/>
  <c r="T17" i="18" s="1"/>
  <c r="S17" i="18" s="1"/>
  <c r="R17" i="18" s="1"/>
  <c r="Q17" i="18" s="1"/>
  <c r="P17" i="18" s="1"/>
  <c r="X16" i="18"/>
  <c r="W16" i="18" s="1"/>
  <c r="V16" i="18" s="1"/>
  <c r="U16" i="18" s="1"/>
  <c r="T16" i="18" s="1"/>
  <c r="S16" i="18" s="1"/>
  <c r="R16" i="18" s="1"/>
  <c r="Q16" i="18" s="1"/>
  <c r="P16" i="18" s="1"/>
  <c r="X13" i="18"/>
  <c r="W13" i="18" s="1"/>
  <c r="V13" i="18" s="1"/>
  <c r="U13" i="18" s="1"/>
  <c r="T13" i="18" s="1"/>
  <c r="S13" i="18" s="1"/>
  <c r="R13" i="18" s="1"/>
  <c r="Q13" i="18" s="1"/>
  <c r="P13" i="18" s="1"/>
  <c r="X10" i="18"/>
  <c r="W10" i="18" s="1"/>
  <c r="V10" i="18" s="1"/>
  <c r="U10" i="18" s="1"/>
  <c r="T10" i="18" s="1"/>
  <c r="S10" i="18" s="1"/>
  <c r="R10" i="18" s="1"/>
  <c r="Q10" i="18" s="1"/>
  <c r="P10" i="18" s="1"/>
  <c r="X7" i="18"/>
  <c r="W7" i="18" s="1"/>
  <c r="V7" i="18" s="1"/>
  <c r="U7" i="18" s="1"/>
  <c r="T7" i="18" s="1"/>
  <c r="S7" i="18" s="1"/>
  <c r="R7" i="18" s="1"/>
  <c r="Q7" i="18" s="1"/>
  <c r="P7" i="18" s="1"/>
  <c r="X4" i="18"/>
  <c r="W4" i="18" s="1"/>
  <c r="V4" i="18" s="1"/>
  <c r="U4" i="18" s="1"/>
  <c r="T4" i="18" s="1"/>
  <c r="S4" i="18" s="1"/>
  <c r="R4" i="18" s="1"/>
  <c r="Q4" i="18" s="1"/>
  <c r="P4" i="18" s="1"/>
  <c r="I10" i="18"/>
  <c r="H10" i="18" s="1"/>
  <c r="G10" i="18" s="1"/>
  <c r="F10" i="18" s="1"/>
  <c r="D10" i="18" s="1"/>
  <c r="AH4" i="18"/>
  <c r="AG4" i="18" s="1"/>
  <c r="AF4" i="18" s="1"/>
  <c r="AE4" i="18" s="1"/>
  <c r="AD4" i="18" s="1"/>
  <c r="AC4" i="18" s="1"/>
  <c r="AB4" i="18" s="1"/>
  <c r="AA4" i="18" s="1"/>
  <c r="Z4" i="18" s="1"/>
  <c r="M9" i="18"/>
  <c r="L9" i="18" s="1"/>
  <c r="K9" i="18" s="1"/>
  <c r="J9" i="18" s="1"/>
  <c r="I9" i="18" s="1"/>
  <c r="H9" i="18" s="1"/>
  <c r="G9" i="18" s="1"/>
  <c r="F9" i="18" s="1"/>
  <c r="D9" i="18" s="1"/>
  <c r="AH36" i="18"/>
  <c r="AG36" i="18" s="1"/>
  <c r="AF36" i="18" s="1"/>
  <c r="AE36" i="18" s="1"/>
  <c r="AD36" i="18" s="1"/>
  <c r="AC36" i="18" s="1"/>
  <c r="AB36" i="18" s="1"/>
  <c r="AA36" i="18" s="1"/>
  <c r="Z36" i="18" s="1"/>
  <c r="AH34" i="18"/>
  <c r="AG34" i="18" s="1"/>
  <c r="AF34" i="18" s="1"/>
  <c r="AE34" i="18" s="1"/>
  <c r="AD34" i="18" s="1"/>
  <c r="AC34" i="18" s="1"/>
  <c r="AB34" i="18" s="1"/>
  <c r="AA34" i="18" s="1"/>
  <c r="Z34" i="18" s="1"/>
  <c r="AH32" i="18"/>
  <c r="AG32" i="18" s="1"/>
  <c r="AF32" i="18" s="1"/>
  <c r="AE32" i="18" s="1"/>
  <c r="AD32" i="18" s="1"/>
  <c r="AC32" i="18" s="1"/>
  <c r="AB32" i="18" s="1"/>
  <c r="AA32" i="18" s="1"/>
  <c r="Z32" i="18" s="1"/>
  <c r="AH27" i="18"/>
  <c r="AG27" i="18" s="1"/>
  <c r="AF27" i="18" s="1"/>
  <c r="AE27" i="18" s="1"/>
  <c r="AD27" i="18" s="1"/>
  <c r="AC27" i="18" s="1"/>
  <c r="AB27" i="18" s="1"/>
  <c r="AA27" i="18" s="1"/>
  <c r="Z27" i="18" s="1"/>
  <c r="AH9" i="18"/>
  <c r="AG9" i="18" s="1"/>
  <c r="AF9" i="18" s="1"/>
  <c r="AE9" i="18" s="1"/>
  <c r="AD9" i="18" s="1"/>
  <c r="AC9" i="18" s="1"/>
  <c r="AB9" i="18" s="1"/>
  <c r="AA9" i="18" s="1"/>
  <c r="Z9" i="18" s="1"/>
  <c r="AH13" i="18"/>
  <c r="AG13" i="18" s="1"/>
  <c r="AF13" i="18" s="1"/>
  <c r="AE13" i="18" s="1"/>
  <c r="AD13" i="18" s="1"/>
  <c r="AC13" i="18" s="1"/>
  <c r="AB13" i="18" s="1"/>
  <c r="AA13" i="18" s="1"/>
  <c r="Z13" i="18" s="1"/>
  <c r="X9" i="18"/>
  <c r="W9" i="18" s="1"/>
  <c r="V9" i="18" s="1"/>
  <c r="U9" i="18" s="1"/>
  <c r="T9" i="18" s="1"/>
  <c r="S9" i="18" s="1"/>
  <c r="R9" i="18" s="1"/>
  <c r="Q9" i="18" s="1"/>
  <c r="P9" i="18" s="1"/>
  <c r="AH10" i="18"/>
  <c r="AG10" i="18" s="1"/>
  <c r="AF10" i="18" s="1"/>
  <c r="AE10" i="18" s="1"/>
  <c r="AD10" i="18" s="1"/>
  <c r="AC10" i="18" s="1"/>
  <c r="AB10" i="18" s="1"/>
  <c r="AA10" i="18" s="1"/>
  <c r="Z10" i="18" s="1"/>
  <c r="M12" i="18"/>
  <c r="L12" i="18" s="1"/>
  <c r="K12" i="18" s="1"/>
  <c r="J12" i="18" s="1"/>
  <c r="I12" i="18" s="1"/>
  <c r="H12" i="18" s="1"/>
  <c r="G12" i="18" s="1"/>
  <c r="F12" i="18" s="1"/>
  <c r="D12" i="18" s="1"/>
  <c r="M17" i="18"/>
  <c r="L17" i="18" s="1"/>
  <c r="K17" i="18" s="1"/>
  <c r="J17" i="18" s="1"/>
  <c r="I17" i="18" s="1"/>
  <c r="H17" i="18" s="1"/>
  <c r="G17" i="18" s="1"/>
  <c r="F17" i="18" s="1"/>
  <c r="D17" i="18" s="1"/>
  <c r="M20" i="18"/>
  <c r="L20" i="18" s="1"/>
  <c r="K20" i="18" s="1"/>
  <c r="J20" i="18" s="1"/>
  <c r="I20" i="18" s="1"/>
  <c r="H20" i="18" s="1"/>
  <c r="G20" i="18" s="1"/>
  <c r="F20" i="18" s="1"/>
  <c r="D20" i="18" s="1"/>
  <c r="M25" i="18"/>
  <c r="L25" i="18" s="1"/>
  <c r="K25" i="18" s="1"/>
  <c r="J25" i="18" s="1"/>
  <c r="I25" i="18" s="1"/>
  <c r="H25" i="18" s="1"/>
  <c r="G25" i="18" s="1"/>
  <c r="F25" i="18" s="1"/>
  <c r="D25" i="18" s="1"/>
  <c r="M26" i="18"/>
  <c r="L26" i="18" s="1"/>
  <c r="K26" i="18" s="1"/>
  <c r="J26" i="18" s="1"/>
  <c r="I26" i="18" s="1"/>
  <c r="H26" i="18" s="1"/>
  <c r="G26" i="18" s="1"/>
  <c r="F26" i="18" s="1"/>
  <c r="D26" i="18" s="1"/>
  <c r="M32" i="18"/>
  <c r="L32" i="18" s="1"/>
  <c r="K32" i="18" s="1"/>
  <c r="J32" i="18" s="1"/>
  <c r="I32" i="18" s="1"/>
  <c r="H32" i="18" s="1"/>
  <c r="G32" i="18" s="1"/>
  <c r="F32" i="18" s="1"/>
  <c r="D32" i="18" s="1"/>
  <c r="M34" i="18"/>
  <c r="L34" i="18" s="1"/>
  <c r="K34" i="18" s="1"/>
  <c r="J34" i="18" s="1"/>
  <c r="I34" i="18" s="1"/>
  <c r="H34" i="18" s="1"/>
  <c r="G34" i="18" s="1"/>
  <c r="F34" i="18" s="1"/>
  <c r="D34" i="18" s="1"/>
  <c r="I37" i="18"/>
  <c r="H37" i="18" s="1"/>
  <c r="G37" i="18" s="1"/>
  <c r="F37" i="18" s="1"/>
  <c r="D37" i="18" s="1"/>
  <c r="AH39" i="18" l="1"/>
  <c r="AG39" i="18" s="1"/>
  <c r="AF39" i="18" s="1"/>
  <c r="AE39" i="18" s="1"/>
  <c r="AD39" i="18" s="1"/>
  <c r="AC39" i="18" s="1"/>
  <c r="AB39" i="18" s="1"/>
  <c r="AA39" i="18" s="1"/>
  <c r="Z39" i="18" s="1"/>
  <c r="AH28" i="18"/>
  <c r="AG28" i="18" s="1"/>
  <c r="AF28" i="18" s="1"/>
  <c r="AE28" i="18" s="1"/>
  <c r="AD28" i="18" s="1"/>
  <c r="AC28" i="18" s="1"/>
  <c r="AB28" i="18" s="1"/>
  <c r="AA28" i="18" s="1"/>
  <c r="Z28" i="18" s="1"/>
  <c r="AH33" i="18"/>
  <c r="AG33" i="18" s="1"/>
  <c r="AF33" i="18" s="1"/>
  <c r="AE33" i="18" s="1"/>
  <c r="AD33" i="18" s="1"/>
  <c r="AC33" i="18" s="1"/>
  <c r="AB33" i="18" s="1"/>
  <c r="AA33" i="18" s="1"/>
  <c r="Z33" i="18" s="1"/>
  <c r="AH11" i="18"/>
  <c r="AG11" i="18" s="1"/>
  <c r="AF11" i="18" s="1"/>
  <c r="AE11" i="18" s="1"/>
  <c r="AD11" i="18" s="1"/>
  <c r="AC11" i="18" s="1"/>
  <c r="AB11" i="18" s="1"/>
  <c r="AA11" i="18" s="1"/>
  <c r="Z11" i="18" s="1"/>
  <c r="AH24" i="18"/>
  <c r="AG24" i="18" s="1"/>
  <c r="AF24" i="18" s="1"/>
  <c r="AE24" i="18" s="1"/>
  <c r="AD24" i="18" s="1"/>
  <c r="AC24" i="18" s="1"/>
  <c r="AB24" i="18" s="1"/>
  <c r="AA24" i="18" s="1"/>
  <c r="Z24" i="18" s="1"/>
  <c r="AH14" i="18"/>
  <c r="AG14" i="18" s="1"/>
  <c r="AF14" i="18" s="1"/>
  <c r="AE14" i="18" s="1"/>
  <c r="AD14" i="18" s="1"/>
  <c r="AC14" i="18" s="1"/>
  <c r="AB14" i="18" s="1"/>
  <c r="AA14" i="18" s="1"/>
  <c r="Z14" i="18" s="1"/>
  <c r="AH20" i="18"/>
  <c r="AG20" i="18" s="1"/>
  <c r="AF20" i="18" s="1"/>
  <c r="AE20" i="18" s="1"/>
  <c r="AD20" i="18" s="1"/>
  <c r="AC20" i="18" s="1"/>
  <c r="AB20" i="18" s="1"/>
  <c r="AA20" i="18" s="1"/>
  <c r="Z20" i="18" s="1"/>
  <c r="AH22" i="18"/>
  <c r="AG22" i="18" s="1"/>
  <c r="AF22" i="18" s="1"/>
  <c r="AE22" i="18" s="1"/>
  <c r="AD22" i="18" s="1"/>
  <c r="AC22" i="18" s="1"/>
  <c r="AB22" i="18" s="1"/>
  <c r="AA22" i="18" s="1"/>
  <c r="Z22" i="18" s="1"/>
  <c r="AH29" i="18"/>
  <c r="AG29" i="18" s="1"/>
  <c r="AF29" i="18" s="1"/>
  <c r="AE29" i="18" s="1"/>
  <c r="AD29" i="18" s="1"/>
  <c r="AC29" i="18" s="1"/>
  <c r="AB29" i="18" s="1"/>
  <c r="AA29" i="18" s="1"/>
  <c r="Z29" i="18" s="1"/>
  <c r="AH38" i="18"/>
  <c r="AG38" i="18" s="1"/>
  <c r="AF38" i="18" s="1"/>
  <c r="AE38" i="18" s="1"/>
  <c r="AD38" i="18" s="1"/>
  <c r="AC38" i="18" s="1"/>
  <c r="AB38" i="18" s="1"/>
  <c r="AA38" i="18" s="1"/>
  <c r="Z38" i="18" s="1"/>
  <c r="AJ1" i="18"/>
  <c r="AR40" i="18" s="1"/>
  <c r="AQ40" i="18" s="1"/>
  <c r="AP40" i="18" s="1"/>
  <c r="AO40" i="18" s="1"/>
  <c r="AN40" i="18" s="1"/>
  <c r="AM40" i="18" s="1"/>
  <c r="AL40" i="18" s="1"/>
  <c r="AK40" i="18" s="1"/>
  <c r="AJ40" i="18" s="1"/>
  <c r="AH17" i="18"/>
  <c r="AG17" i="18" s="1"/>
  <c r="AF17" i="18" s="1"/>
  <c r="AE17" i="18" s="1"/>
  <c r="AD17" i="18" s="1"/>
  <c r="AC17" i="18" s="1"/>
  <c r="AB17" i="18" s="1"/>
  <c r="AA17" i="18" s="1"/>
  <c r="Z17" i="18" s="1"/>
  <c r="AH16" i="18"/>
  <c r="AG16" i="18" s="1"/>
  <c r="AF16" i="18" s="1"/>
  <c r="AE16" i="18" s="1"/>
  <c r="AD16" i="18" s="1"/>
  <c r="AC16" i="18" s="1"/>
  <c r="AB16" i="18" s="1"/>
  <c r="AA16" i="18" s="1"/>
  <c r="Z16" i="18" s="1"/>
  <c r="AH18" i="18"/>
  <c r="AG18" i="18" s="1"/>
  <c r="AF18" i="18" s="1"/>
  <c r="AE18" i="18" s="1"/>
  <c r="AD18" i="18" s="1"/>
  <c r="AC18" i="18" s="1"/>
  <c r="AB18" i="18" s="1"/>
  <c r="AA18" i="18" s="1"/>
  <c r="Z18" i="18" s="1"/>
  <c r="AH26" i="18"/>
  <c r="AG26" i="18" s="1"/>
  <c r="AF26" i="18" s="1"/>
  <c r="AE26" i="18" s="1"/>
  <c r="AD26" i="18" s="1"/>
  <c r="AC26" i="18" s="1"/>
  <c r="AB26" i="18" s="1"/>
  <c r="AA26" i="18" s="1"/>
  <c r="Z26" i="18" s="1"/>
  <c r="AH35" i="18"/>
  <c r="AG35" i="18" s="1"/>
  <c r="AF35" i="18" s="1"/>
  <c r="AE35" i="18" s="1"/>
  <c r="AD35" i="18" s="1"/>
  <c r="AC35" i="18" s="1"/>
  <c r="AB35" i="18" s="1"/>
  <c r="AA35" i="18" s="1"/>
  <c r="Z35" i="18" s="1"/>
  <c r="AH6" i="18"/>
  <c r="AG6" i="18" s="1"/>
  <c r="AF6" i="18" s="1"/>
  <c r="AE6" i="18" s="1"/>
  <c r="AD6" i="18" s="1"/>
  <c r="AC6" i="18" s="1"/>
  <c r="AB6" i="18" s="1"/>
  <c r="AA6" i="18" s="1"/>
  <c r="Z6" i="18" s="1"/>
  <c r="AH8" i="18"/>
  <c r="AG8" i="18" s="1"/>
  <c r="AF8" i="18" s="1"/>
  <c r="AE8" i="18" s="1"/>
  <c r="AD8" i="18" s="1"/>
  <c r="AC8" i="18" s="1"/>
  <c r="AB8" i="18" s="1"/>
  <c r="AA8" i="18" s="1"/>
  <c r="Z8" i="18" s="1"/>
  <c r="AH12" i="18"/>
  <c r="AG12" i="18" s="1"/>
  <c r="AF12" i="18" s="1"/>
  <c r="AE12" i="18" s="1"/>
  <c r="AD12" i="18" s="1"/>
  <c r="AC12" i="18" s="1"/>
  <c r="AB12" i="18" s="1"/>
  <c r="AA12" i="18" s="1"/>
  <c r="Z12" i="18" s="1"/>
  <c r="AH25" i="18"/>
  <c r="AG25" i="18" s="1"/>
  <c r="AF25" i="18" s="1"/>
  <c r="AE25" i="18" s="1"/>
  <c r="AD25" i="18" s="1"/>
  <c r="AC25" i="18" s="1"/>
  <c r="AB25" i="18" s="1"/>
  <c r="AA25" i="18" s="1"/>
  <c r="Z25" i="18" s="1"/>
  <c r="AH31" i="18"/>
  <c r="AG31" i="18" s="1"/>
  <c r="AF31" i="18" s="1"/>
  <c r="AE31" i="18" s="1"/>
  <c r="AD31" i="18" s="1"/>
  <c r="AC31" i="18" s="1"/>
  <c r="AB31" i="18" s="1"/>
  <c r="AA31" i="18" s="1"/>
  <c r="Z31" i="18" s="1"/>
  <c r="AH37" i="18"/>
  <c r="AG37" i="18" s="1"/>
  <c r="AF37" i="18" s="1"/>
  <c r="AE37" i="18" s="1"/>
  <c r="AD37" i="18" s="1"/>
  <c r="AC37" i="18" s="1"/>
  <c r="AB37" i="18" s="1"/>
  <c r="AA37" i="18" s="1"/>
  <c r="Z37" i="18" s="1"/>
  <c r="AH21" i="18"/>
  <c r="AG21" i="18" s="1"/>
  <c r="AF21" i="18" s="1"/>
  <c r="AE21" i="18" s="1"/>
  <c r="AD21" i="18" s="1"/>
  <c r="AC21" i="18" s="1"/>
  <c r="AB21" i="18" s="1"/>
  <c r="AA21" i="18" s="1"/>
  <c r="Z21" i="18" s="1"/>
  <c r="K27" i="10"/>
  <c r="J27" i="10" s="1"/>
  <c r="I27" i="10" s="1"/>
  <c r="H27" i="10" s="1"/>
  <c r="G27" i="10" s="1"/>
  <c r="F27" i="10" s="1"/>
  <c r="D27" i="10" s="1"/>
  <c r="K42" i="10"/>
  <c r="J42" i="10" s="1"/>
  <c r="I42" i="10" s="1"/>
  <c r="H42" i="10" s="1"/>
  <c r="G42" i="10" s="1"/>
  <c r="F42" i="10" s="1"/>
  <c r="D42" i="10" s="1"/>
  <c r="K5" i="10"/>
  <c r="J5" i="10" s="1"/>
  <c r="I5" i="10" s="1"/>
  <c r="H5" i="10" s="1"/>
  <c r="G5" i="10" s="1"/>
  <c r="F5" i="10" s="1"/>
  <c r="D5" i="10" s="1"/>
  <c r="K23" i="10"/>
  <c r="J23" i="10" s="1"/>
  <c r="I23" i="10" s="1"/>
  <c r="H23" i="10" s="1"/>
  <c r="G23" i="10" s="1"/>
  <c r="F23" i="10" s="1"/>
  <c r="D23" i="10" s="1"/>
  <c r="K26" i="10"/>
  <c r="J26" i="10" s="1"/>
  <c r="I26" i="10" s="1"/>
  <c r="H26" i="10" s="1"/>
  <c r="G26" i="10" s="1"/>
  <c r="F26" i="10" s="1"/>
  <c r="D26" i="10" s="1"/>
  <c r="K19" i="10"/>
  <c r="J19" i="10" s="1"/>
  <c r="I19" i="10" s="1"/>
  <c r="H19" i="10" s="1"/>
  <c r="G19" i="10" s="1"/>
  <c r="F19" i="10" s="1"/>
  <c r="D19" i="10" s="1"/>
  <c r="K26" i="15"/>
  <c r="J26" i="15" s="1"/>
  <c r="I26" i="15" s="1"/>
  <c r="H26" i="15" s="1"/>
  <c r="G26" i="15" s="1"/>
  <c r="F26" i="15" s="1"/>
  <c r="D26" i="15" s="1"/>
  <c r="K20" i="15"/>
  <c r="J20" i="15" s="1"/>
  <c r="I20" i="15" s="1"/>
  <c r="H20" i="15" s="1"/>
  <c r="G20" i="15" s="1"/>
  <c r="F20" i="15" s="1"/>
  <c r="D20" i="15" s="1"/>
  <c r="K27" i="15"/>
  <c r="J27" i="15" s="1"/>
  <c r="I27" i="15" s="1"/>
  <c r="H27" i="15" s="1"/>
  <c r="G27" i="15" s="1"/>
  <c r="F27" i="15" s="1"/>
  <c r="D27" i="15" s="1"/>
  <c r="K13" i="15"/>
  <c r="J13" i="15" s="1"/>
  <c r="I13" i="15" s="1"/>
  <c r="H13" i="15" s="1"/>
  <c r="G13" i="15" s="1"/>
  <c r="F13" i="15" s="1"/>
  <c r="D13" i="15" s="1"/>
  <c r="K41" i="15"/>
  <c r="J41" i="15" s="1"/>
  <c r="I41" i="15" s="1"/>
  <c r="H41" i="15" s="1"/>
  <c r="G41" i="15" s="1"/>
  <c r="F41" i="15" s="1"/>
  <c r="D41" i="15" s="1"/>
  <c r="K31" i="15"/>
  <c r="J31" i="15" s="1"/>
  <c r="I31" i="15" s="1"/>
  <c r="H31" i="15" s="1"/>
  <c r="G31" i="15" s="1"/>
  <c r="F31" i="15" s="1"/>
  <c r="D31" i="15" s="1"/>
  <c r="K23" i="15"/>
  <c r="J23" i="15" s="1"/>
  <c r="I23" i="15" s="1"/>
  <c r="H23" i="15" s="1"/>
  <c r="G23" i="15" s="1"/>
  <c r="F23" i="15" s="1"/>
  <c r="D23" i="15" s="1"/>
  <c r="K18" i="15"/>
  <c r="J18" i="15" s="1"/>
  <c r="I18" i="15" s="1"/>
  <c r="H18" i="15" s="1"/>
  <c r="G18" i="15" s="1"/>
  <c r="F18" i="15" s="1"/>
  <c r="D18" i="15" s="1"/>
  <c r="K37" i="15"/>
  <c r="J37" i="15" s="1"/>
  <c r="I37" i="15" s="1"/>
  <c r="H37" i="15" s="1"/>
  <c r="G37" i="15" s="1"/>
  <c r="F37" i="15" s="1"/>
  <c r="D37" i="15" s="1"/>
  <c r="K35" i="15"/>
  <c r="J35" i="15" s="1"/>
  <c r="I35" i="15" s="1"/>
  <c r="H35" i="15" s="1"/>
  <c r="G35" i="15" s="1"/>
  <c r="F35" i="15" s="1"/>
  <c r="D35" i="15" s="1"/>
  <c r="K33" i="15"/>
  <c r="J33" i="15" s="1"/>
  <c r="I33" i="15" s="1"/>
  <c r="H33" i="15" s="1"/>
  <c r="G33" i="15" s="1"/>
  <c r="F33" i="15" s="1"/>
  <c r="D33" i="15" s="1"/>
  <c r="K39" i="15"/>
  <c r="J39" i="15" s="1"/>
  <c r="I39" i="15" s="1"/>
  <c r="H39" i="15" s="1"/>
  <c r="G39" i="15" s="1"/>
  <c r="F39" i="15" s="1"/>
  <c r="D39" i="15" s="1"/>
  <c r="K38" i="15"/>
  <c r="J38" i="15" s="1"/>
  <c r="I38" i="15" s="1"/>
  <c r="H38" i="15" s="1"/>
  <c r="G38" i="15" s="1"/>
  <c r="F38" i="15" s="1"/>
  <c r="D38" i="15" s="1"/>
  <c r="K30" i="15"/>
  <c r="J30" i="15" s="1"/>
  <c r="I30" i="15" s="1"/>
  <c r="H30" i="15" s="1"/>
  <c r="G30" i="15" s="1"/>
  <c r="F30" i="15" s="1"/>
  <c r="D30" i="15" s="1"/>
  <c r="K29" i="15"/>
  <c r="J29" i="15" s="1"/>
  <c r="I29" i="15" s="1"/>
  <c r="H29" i="15" s="1"/>
  <c r="G29" i="15" s="1"/>
  <c r="F29" i="15" s="1"/>
  <c r="D29" i="15" s="1"/>
  <c r="AH7" i="18"/>
  <c r="AG7" i="18" s="1"/>
  <c r="AF7" i="18" s="1"/>
  <c r="AE7" i="18" s="1"/>
  <c r="AD7" i="18" s="1"/>
  <c r="AC7" i="18" s="1"/>
  <c r="AB7" i="18" s="1"/>
  <c r="AA7" i="18" s="1"/>
  <c r="Z7" i="18" s="1"/>
  <c r="AH42" i="18"/>
  <c r="AG42" i="18" s="1"/>
  <c r="AF42" i="18" s="1"/>
  <c r="AE42" i="18" s="1"/>
  <c r="AD42" i="18" s="1"/>
  <c r="AC42" i="18" s="1"/>
  <c r="AB42" i="18" s="1"/>
  <c r="AA42" i="18" s="1"/>
  <c r="Z42" i="18" s="1"/>
  <c r="AH41" i="18"/>
  <c r="AG41" i="18" s="1"/>
  <c r="AF41" i="18" s="1"/>
  <c r="AE41" i="18" s="1"/>
  <c r="AD41" i="18" s="1"/>
  <c r="AC41" i="18" s="1"/>
  <c r="AB41" i="18" s="1"/>
  <c r="AA41" i="18" s="1"/>
  <c r="Z41" i="18" s="1"/>
  <c r="AH43" i="18"/>
  <c r="AG43" i="18" s="1"/>
  <c r="AF43" i="18" s="1"/>
  <c r="AE43" i="18" s="1"/>
  <c r="AD43" i="18" s="1"/>
  <c r="AC43" i="18" s="1"/>
  <c r="AB43" i="18" s="1"/>
  <c r="AA43" i="18" s="1"/>
  <c r="Z43" i="18" s="1"/>
  <c r="AH40" i="18"/>
  <c r="AG40" i="18" s="1"/>
  <c r="AF40" i="18" s="1"/>
  <c r="AE40" i="18" s="1"/>
  <c r="AD40" i="18" s="1"/>
  <c r="AC40" i="18" s="1"/>
  <c r="AB40" i="18" s="1"/>
  <c r="AA40" i="18" s="1"/>
  <c r="Z40" i="18" s="1"/>
  <c r="AH15" i="18"/>
  <c r="AG15" i="18" s="1"/>
  <c r="AF15" i="18" s="1"/>
  <c r="AE15" i="18" s="1"/>
  <c r="AD15" i="18" s="1"/>
  <c r="AC15" i="18" s="1"/>
  <c r="AB15" i="18" s="1"/>
  <c r="AA15" i="18" s="1"/>
  <c r="Z15" i="18" s="1"/>
  <c r="AH30" i="18"/>
  <c r="AG30" i="18" s="1"/>
  <c r="AF30" i="18" s="1"/>
  <c r="AE30" i="18" s="1"/>
  <c r="AD30" i="18" s="1"/>
  <c r="AC30" i="18" s="1"/>
  <c r="AB30" i="18" s="1"/>
  <c r="AA30" i="18" s="1"/>
  <c r="Z30" i="18" s="1"/>
  <c r="AH5" i="18"/>
  <c r="AG5" i="18" s="1"/>
  <c r="AF5" i="18" s="1"/>
  <c r="AE5" i="18" s="1"/>
  <c r="AD5" i="18" s="1"/>
  <c r="AC5" i="18" s="1"/>
  <c r="AB5" i="18" s="1"/>
  <c r="AA5" i="18" s="1"/>
  <c r="Z5" i="18" s="1"/>
  <c r="AH19" i="18"/>
  <c r="AG19" i="18" s="1"/>
  <c r="AF19" i="18" s="1"/>
  <c r="AE19" i="18" s="1"/>
  <c r="AD19" i="18" s="1"/>
  <c r="AC19" i="18" s="1"/>
  <c r="AB19" i="18" s="1"/>
  <c r="AA19" i="18" s="1"/>
  <c r="Z19" i="18" s="1"/>
  <c r="AR6" i="18"/>
  <c r="AQ6" i="18" s="1"/>
  <c r="AP6" i="18" s="1"/>
  <c r="AO6" i="18" s="1"/>
  <c r="AN6" i="18" s="1"/>
  <c r="AM6" i="18" s="1"/>
  <c r="AL6" i="18" s="1"/>
  <c r="AK6" i="18" s="1"/>
  <c r="AJ6" i="18" s="1"/>
  <c r="AR5" i="18"/>
  <c r="AQ5" i="18" s="1"/>
  <c r="AP5" i="18" s="1"/>
  <c r="AO5" i="18" s="1"/>
  <c r="AN5" i="18" s="1"/>
  <c r="AM5" i="18" s="1"/>
  <c r="AL5" i="18" s="1"/>
  <c r="AK5" i="18" s="1"/>
  <c r="AJ5" i="18" s="1"/>
  <c r="AR36" i="18"/>
  <c r="AQ36" i="18" s="1"/>
  <c r="AP36" i="18" s="1"/>
  <c r="AO36" i="18" s="1"/>
  <c r="AN36" i="18" s="1"/>
  <c r="AM36" i="18" s="1"/>
  <c r="AL36" i="18" s="1"/>
  <c r="AK36" i="18" s="1"/>
  <c r="AJ36" i="18" s="1"/>
  <c r="AR32" i="18"/>
  <c r="AQ32" i="18" s="1"/>
  <c r="AP32" i="18" s="1"/>
  <c r="AO32" i="18" s="1"/>
  <c r="AN32" i="18" s="1"/>
  <c r="AM32" i="18" s="1"/>
  <c r="AL32" i="18" s="1"/>
  <c r="AK32" i="18" s="1"/>
  <c r="AJ32" i="18" s="1"/>
  <c r="AR26" i="18"/>
  <c r="AQ26" i="18" s="1"/>
  <c r="AP26" i="18" s="1"/>
  <c r="AO26" i="18" s="1"/>
  <c r="AN26" i="18" s="1"/>
  <c r="AM26" i="18" s="1"/>
  <c r="AL26" i="18" s="1"/>
  <c r="AK26" i="18" s="1"/>
  <c r="AJ26" i="18" s="1"/>
  <c r="AR29" i="18"/>
  <c r="AQ29" i="18" s="1"/>
  <c r="AP29" i="18" s="1"/>
  <c r="AO29" i="18" s="1"/>
  <c r="AN29" i="18" s="1"/>
  <c r="AM29" i="18" s="1"/>
  <c r="AL29" i="18" s="1"/>
  <c r="AK29" i="18" s="1"/>
  <c r="AJ29" i="18" s="1"/>
  <c r="AR13" i="18"/>
  <c r="AQ13" i="18" s="1"/>
  <c r="AP13" i="18" s="1"/>
  <c r="AO13" i="18" s="1"/>
  <c r="AN13" i="18" s="1"/>
  <c r="AM13" i="18" s="1"/>
  <c r="AL13" i="18" s="1"/>
  <c r="AK13" i="18" s="1"/>
  <c r="AJ13" i="18" s="1"/>
  <c r="AR14" i="18"/>
  <c r="AQ14" i="18" s="1"/>
  <c r="AP14" i="18" s="1"/>
  <c r="AO14" i="18" s="1"/>
  <c r="AN14" i="18" s="1"/>
  <c r="AM14" i="18" s="1"/>
  <c r="AL14" i="18" s="1"/>
  <c r="AK14" i="18" s="1"/>
  <c r="AJ14" i="18" s="1"/>
  <c r="AT1" i="18"/>
  <c r="AR7" i="18" l="1"/>
  <c r="AQ7" i="18" s="1"/>
  <c r="AP7" i="18" s="1"/>
  <c r="AO7" i="18" s="1"/>
  <c r="AN7" i="18" s="1"/>
  <c r="AM7" i="18" s="1"/>
  <c r="AL7" i="18" s="1"/>
  <c r="AK7" i="18" s="1"/>
  <c r="AJ7" i="18" s="1"/>
  <c r="AR12" i="18"/>
  <c r="AQ12" i="18" s="1"/>
  <c r="AP12" i="18" s="1"/>
  <c r="AO12" i="18" s="1"/>
  <c r="AN12" i="18" s="1"/>
  <c r="AM12" i="18" s="1"/>
  <c r="AL12" i="18" s="1"/>
  <c r="AK12" i="18" s="1"/>
  <c r="AJ12" i="18" s="1"/>
  <c r="AR25" i="18"/>
  <c r="AQ25" i="18" s="1"/>
  <c r="AP25" i="18" s="1"/>
  <c r="AO25" i="18" s="1"/>
  <c r="AN25" i="18" s="1"/>
  <c r="AM25" i="18" s="1"/>
  <c r="AL25" i="18" s="1"/>
  <c r="AK25" i="18" s="1"/>
  <c r="AJ25" i="18" s="1"/>
  <c r="AR35" i="18"/>
  <c r="AQ35" i="18" s="1"/>
  <c r="AP35" i="18" s="1"/>
  <c r="AO35" i="18" s="1"/>
  <c r="AN35" i="18" s="1"/>
  <c r="AM35" i="18" s="1"/>
  <c r="AL35" i="18" s="1"/>
  <c r="AK35" i="18" s="1"/>
  <c r="AJ35" i="18" s="1"/>
  <c r="AR37" i="18"/>
  <c r="AQ37" i="18" s="1"/>
  <c r="AP37" i="18" s="1"/>
  <c r="AO37" i="18" s="1"/>
  <c r="AN37" i="18" s="1"/>
  <c r="AM37" i="18" s="1"/>
  <c r="AL37" i="18" s="1"/>
  <c r="AK37" i="18" s="1"/>
  <c r="AJ37" i="18" s="1"/>
  <c r="AR19" i="18"/>
  <c r="AQ19" i="18" s="1"/>
  <c r="AP19" i="18" s="1"/>
  <c r="AO19" i="18" s="1"/>
  <c r="AN19" i="18" s="1"/>
  <c r="AM19" i="18" s="1"/>
  <c r="AL19" i="18" s="1"/>
  <c r="AK19" i="18" s="1"/>
  <c r="AJ19" i="18" s="1"/>
  <c r="AR24" i="18"/>
  <c r="AQ24" i="18" s="1"/>
  <c r="AP24" i="18" s="1"/>
  <c r="AO24" i="18" s="1"/>
  <c r="AN24" i="18" s="1"/>
  <c r="AM24" i="18" s="1"/>
  <c r="AL24" i="18" s="1"/>
  <c r="AK24" i="18" s="1"/>
  <c r="AJ24" i="18" s="1"/>
  <c r="AR42" i="18"/>
  <c r="AQ42" i="18" s="1"/>
  <c r="AP42" i="18" s="1"/>
  <c r="AO42" i="18" s="1"/>
  <c r="AN42" i="18" s="1"/>
  <c r="AM42" i="18" s="1"/>
  <c r="AL42" i="18" s="1"/>
  <c r="AK42" i="18" s="1"/>
  <c r="AJ42" i="18" s="1"/>
  <c r="AR8" i="18"/>
  <c r="AQ8" i="18" s="1"/>
  <c r="AP8" i="18" s="1"/>
  <c r="AO8" i="18" s="1"/>
  <c r="AN8" i="18" s="1"/>
  <c r="AM8" i="18" s="1"/>
  <c r="AL8" i="18" s="1"/>
  <c r="AK8" i="18" s="1"/>
  <c r="AJ8" i="18" s="1"/>
  <c r="AR16" i="18"/>
  <c r="AQ16" i="18" s="1"/>
  <c r="AP16" i="18" s="1"/>
  <c r="AO16" i="18" s="1"/>
  <c r="AN16" i="18" s="1"/>
  <c r="AM16" i="18" s="1"/>
  <c r="AL16" i="18" s="1"/>
  <c r="AK16" i="18" s="1"/>
  <c r="AJ16" i="18" s="1"/>
  <c r="AR17" i="18"/>
  <c r="AQ17" i="18" s="1"/>
  <c r="AP17" i="18" s="1"/>
  <c r="AO17" i="18" s="1"/>
  <c r="AN17" i="18" s="1"/>
  <c r="AM17" i="18" s="1"/>
  <c r="AL17" i="18" s="1"/>
  <c r="AK17" i="18" s="1"/>
  <c r="AJ17" i="18" s="1"/>
  <c r="AR18" i="18"/>
  <c r="AQ18" i="18" s="1"/>
  <c r="AP18" i="18" s="1"/>
  <c r="AO18" i="18" s="1"/>
  <c r="AN18" i="18" s="1"/>
  <c r="AM18" i="18" s="1"/>
  <c r="AL18" i="18" s="1"/>
  <c r="AK18" i="18" s="1"/>
  <c r="AJ18" i="18" s="1"/>
  <c r="AR27" i="18"/>
  <c r="AQ27" i="18" s="1"/>
  <c r="AP27" i="18" s="1"/>
  <c r="AO27" i="18" s="1"/>
  <c r="AN27" i="18" s="1"/>
  <c r="AM27" i="18" s="1"/>
  <c r="AL27" i="18" s="1"/>
  <c r="AK27" i="18" s="1"/>
  <c r="AJ27" i="18" s="1"/>
  <c r="AR34" i="18"/>
  <c r="AQ34" i="18" s="1"/>
  <c r="AP34" i="18" s="1"/>
  <c r="AO34" i="18" s="1"/>
  <c r="AN34" i="18" s="1"/>
  <c r="AM34" i="18" s="1"/>
  <c r="AL34" i="18" s="1"/>
  <c r="AK34" i="18" s="1"/>
  <c r="AJ34" i="18" s="1"/>
  <c r="AR11" i="18"/>
  <c r="AQ11" i="18" s="1"/>
  <c r="AP11" i="18" s="1"/>
  <c r="AO11" i="18" s="1"/>
  <c r="AN11" i="18" s="1"/>
  <c r="AM11" i="18" s="1"/>
  <c r="AL11" i="18" s="1"/>
  <c r="AK11" i="18" s="1"/>
  <c r="AJ11" i="18" s="1"/>
  <c r="AR23" i="18"/>
  <c r="AQ23" i="18" s="1"/>
  <c r="AP23" i="18" s="1"/>
  <c r="AO23" i="18" s="1"/>
  <c r="AN23" i="18" s="1"/>
  <c r="AM23" i="18" s="1"/>
  <c r="AL23" i="18" s="1"/>
  <c r="AK23" i="18" s="1"/>
  <c r="AJ23" i="18" s="1"/>
  <c r="AR30" i="18"/>
  <c r="AQ30" i="18" s="1"/>
  <c r="AP30" i="18" s="1"/>
  <c r="AO30" i="18" s="1"/>
  <c r="AN30" i="18" s="1"/>
  <c r="AM30" i="18" s="1"/>
  <c r="AL30" i="18" s="1"/>
  <c r="AK30" i="18" s="1"/>
  <c r="AJ30" i="18" s="1"/>
  <c r="AR41" i="18"/>
  <c r="AQ41" i="18" s="1"/>
  <c r="AP41" i="18" s="1"/>
  <c r="AO41" i="18" s="1"/>
  <c r="AN41" i="18" s="1"/>
  <c r="AM41" i="18" s="1"/>
  <c r="AL41" i="18" s="1"/>
  <c r="AK41" i="18" s="1"/>
  <c r="AJ41" i="18" s="1"/>
  <c r="AR10" i="18"/>
  <c r="AQ10" i="18" s="1"/>
  <c r="AP10" i="18" s="1"/>
  <c r="AO10" i="18" s="1"/>
  <c r="AN10" i="18" s="1"/>
  <c r="AM10" i="18" s="1"/>
  <c r="AL10" i="18" s="1"/>
  <c r="AK10" i="18" s="1"/>
  <c r="AJ10" i="18" s="1"/>
  <c r="AR31" i="18"/>
  <c r="AQ31" i="18" s="1"/>
  <c r="AP31" i="18" s="1"/>
  <c r="AO31" i="18" s="1"/>
  <c r="AN31" i="18" s="1"/>
  <c r="AM31" i="18" s="1"/>
  <c r="AL31" i="18" s="1"/>
  <c r="AK31" i="18" s="1"/>
  <c r="AJ31" i="18" s="1"/>
  <c r="AR4" i="18"/>
  <c r="AQ4" i="18" s="1"/>
  <c r="AP4" i="18" s="1"/>
  <c r="AO4" i="18" s="1"/>
  <c r="AN4" i="18" s="1"/>
  <c r="AM4" i="18" s="1"/>
  <c r="AL4" i="18" s="1"/>
  <c r="AK4" i="18" s="1"/>
  <c r="AJ4" i="18" s="1"/>
  <c r="AR9" i="18"/>
  <c r="AQ9" i="18" s="1"/>
  <c r="AP9" i="18" s="1"/>
  <c r="AO9" i="18" s="1"/>
  <c r="AN9" i="18" s="1"/>
  <c r="AM9" i="18" s="1"/>
  <c r="AL9" i="18" s="1"/>
  <c r="AK9" i="18" s="1"/>
  <c r="AJ9" i="18" s="1"/>
  <c r="AR22" i="18"/>
  <c r="AQ22" i="18" s="1"/>
  <c r="AP22" i="18" s="1"/>
  <c r="AO22" i="18" s="1"/>
  <c r="AN22" i="18" s="1"/>
  <c r="AM22" i="18" s="1"/>
  <c r="AL22" i="18" s="1"/>
  <c r="AK22" i="18" s="1"/>
  <c r="AJ22" i="18" s="1"/>
  <c r="AR20" i="18"/>
  <c r="AQ20" i="18" s="1"/>
  <c r="AP20" i="18" s="1"/>
  <c r="AO20" i="18" s="1"/>
  <c r="AN20" i="18" s="1"/>
  <c r="AM20" i="18" s="1"/>
  <c r="AL20" i="18" s="1"/>
  <c r="AK20" i="18" s="1"/>
  <c r="AJ20" i="18" s="1"/>
  <c r="AR33" i="18"/>
  <c r="AQ33" i="18" s="1"/>
  <c r="AP33" i="18" s="1"/>
  <c r="AO33" i="18" s="1"/>
  <c r="AN33" i="18" s="1"/>
  <c r="AM33" i="18" s="1"/>
  <c r="AL33" i="18" s="1"/>
  <c r="AK33" i="18" s="1"/>
  <c r="AJ33" i="18" s="1"/>
  <c r="AR38" i="18"/>
  <c r="AQ38" i="18" s="1"/>
  <c r="AP38" i="18" s="1"/>
  <c r="AO38" i="18" s="1"/>
  <c r="AN38" i="18" s="1"/>
  <c r="AM38" i="18" s="1"/>
  <c r="AL38" i="18" s="1"/>
  <c r="AK38" i="18" s="1"/>
  <c r="AJ38" i="18" s="1"/>
  <c r="AR21" i="18"/>
  <c r="AQ21" i="18" s="1"/>
  <c r="AP21" i="18" s="1"/>
  <c r="AO21" i="18" s="1"/>
  <c r="AN21" i="18" s="1"/>
  <c r="AM21" i="18" s="1"/>
  <c r="AL21" i="18" s="1"/>
  <c r="AK21" i="18" s="1"/>
  <c r="AJ21" i="18" s="1"/>
  <c r="AR15" i="18"/>
  <c r="AQ15" i="18" s="1"/>
  <c r="AP15" i="18" s="1"/>
  <c r="AO15" i="18" s="1"/>
  <c r="AN15" i="18" s="1"/>
  <c r="AM15" i="18" s="1"/>
  <c r="AL15" i="18" s="1"/>
  <c r="AK15" i="18" s="1"/>
  <c r="AJ15" i="18" s="1"/>
  <c r="AR39" i="18"/>
  <c r="AQ39" i="18" s="1"/>
  <c r="AP39" i="18" s="1"/>
  <c r="AO39" i="18" s="1"/>
  <c r="AN39" i="18" s="1"/>
  <c r="AM39" i="18" s="1"/>
  <c r="AL39" i="18" s="1"/>
  <c r="AK39" i="18" s="1"/>
  <c r="AJ39" i="18" s="1"/>
  <c r="AR43" i="18"/>
  <c r="AQ43" i="18" s="1"/>
  <c r="AP43" i="18" s="1"/>
  <c r="AO43" i="18" s="1"/>
  <c r="AN43" i="18" s="1"/>
  <c r="AM43" i="18" s="1"/>
  <c r="AL43" i="18" s="1"/>
  <c r="AK43" i="18" s="1"/>
  <c r="AJ43" i="18" s="1"/>
  <c r="BB28" i="18"/>
  <c r="BA28" i="18" s="1"/>
  <c r="AZ28" i="18" s="1"/>
  <c r="AY28" i="18" s="1"/>
  <c r="AX28" i="18" s="1"/>
  <c r="AW28" i="18" s="1"/>
  <c r="AV28" i="18" s="1"/>
  <c r="AU28" i="18" s="1"/>
  <c r="AT28" i="18" s="1"/>
  <c r="AR28" i="18"/>
  <c r="AQ28" i="18" s="1"/>
  <c r="AP28" i="18" s="1"/>
  <c r="AO28" i="18" s="1"/>
  <c r="AN28" i="18" s="1"/>
  <c r="AM28" i="18" s="1"/>
  <c r="AL28" i="18" s="1"/>
  <c r="AK28" i="18" s="1"/>
  <c r="AJ28" i="18" s="1"/>
  <c r="BB43" i="18"/>
  <c r="BA43" i="18" s="1"/>
  <c r="AZ43" i="18" s="1"/>
  <c r="AY43" i="18" s="1"/>
  <c r="AX43" i="18" s="1"/>
  <c r="AW43" i="18" s="1"/>
  <c r="AV43" i="18" s="1"/>
  <c r="AU43" i="18" s="1"/>
  <c r="AT43" i="18" s="1"/>
  <c r="BB42" i="18"/>
  <c r="BA42" i="18" s="1"/>
  <c r="AZ42" i="18" s="1"/>
  <c r="AY42" i="18" s="1"/>
  <c r="AX42" i="18" s="1"/>
  <c r="AW42" i="18" s="1"/>
  <c r="AV42" i="18" s="1"/>
  <c r="AU42" i="18" s="1"/>
  <c r="AT42" i="18" s="1"/>
  <c r="BB41" i="18"/>
  <c r="BA41" i="18" s="1"/>
  <c r="AZ41" i="18" s="1"/>
  <c r="AY41" i="18" s="1"/>
  <c r="AX41" i="18" s="1"/>
  <c r="AW41" i="18" s="1"/>
  <c r="AV41" i="18" s="1"/>
  <c r="AU41" i="18" s="1"/>
  <c r="AT41" i="18" s="1"/>
  <c r="BB40" i="18"/>
  <c r="BA40" i="18" s="1"/>
  <c r="AZ40" i="18" s="1"/>
  <c r="AY40" i="18" s="1"/>
  <c r="AX40" i="18" s="1"/>
  <c r="AW40" i="18" s="1"/>
  <c r="AV40" i="18" s="1"/>
  <c r="AU40" i="18" s="1"/>
  <c r="AT40" i="18" s="1"/>
  <c r="BB23" i="18"/>
  <c r="BA23" i="18" s="1"/>
  <c r="AZ23" i="18" s="1"/>
  <c r="AY23" i="18" s="1"/>
  <c r="AX23" i="18" s="1"/>
  <c r="AW23" i="18" s="1"/>
  <c r="AV23" i="18" s="1"/>
  <c r="AU23" i="18" s="1"/>
  <c r="AT23" i="18" s="1"/>
  <c r="BB21" i="18"/>
  <c r="BA21" i="18" s="1"/>
  <c r="AZ21" i="18" s="1"/>
  <c r="AY21" i="18" s="1"/>
  <c r="AX21" i="18" s="1"/>
  <c r="AW21" i="18" s="1"/>
  <c r="AV21" i="18" s="1"/>
  <c r="AU21" i="18" s="1"/>
  <c r="AT21" i="18" s="1"/>
  <c r="BB11" i="18"/>
  <c r="BA11" i="18" s="1"/>
  <c r="AZ11" i="18" s="1"/>
  <c r="AY11" i="18" s="1"/>
  <c r="AX11" i="18" s="1"/>
  <c r="AW11" i="18" s="1"/>
  <c r="AV11" i="18" s="1"/>
  <c r="AU11" i="18" s="1"/>
  <c r="AT11" i="18" s="1"/>
  <c r="BB6" i="18"/>
  <c r="BA6" i="18" s="1"/>
  <c r="AZ6" i="18" s="1"/>
  <c r="AY6" i="18" s="1"/>
  <c r="AX6" i="18" s="1"/>
  <c r="AW6" i="18" s="1"/>
  <c r="AV6" i="18" s="1"/>
  <c r="AU6" i="18" s="1"/>
  <c r="AT6" i="18" s="1"/>
  <c r="BB30" i="18"/>
  <c r="BA30" i="18" s="1"/>
  <c r="AZ30" i="18" s="1"/>
  <c r="AY30" i="18" s="1"/>
  <c r="AX30" i="18" s="1"/>
  <c r="AW30" i="18" s="1"/>
  <c r="AV30" i="18" s="1"/>
  <c r="AU30" i="18" s="1"/>
  <c r="AT30" i="18" s="1"/>
  <c r="BB15" i="18"/>
  <c r="BA15" i="18" s="1"/>
  <c r="AZ15" i="18" s="1"/>
  <c r="AY15" i="18" s="1"/>
  <c r="AX15" i="18" s="1"/>
  <c r="AW15" i="18" s="1"/>
  <c r="AV15" i="18" s="1"/>
  <c r="AU15" i="18" s="1"/>
  <c r="AT15" i="18" s="1"/>
  <c r="BB24" i="18"/>
  <c r="BA24" i="18" s="1"/>
  <c r="AZ24" i="18" s="1"/>
  <c r="AY24" i="18" s="1"/>
  <c r="AX24" i="18" s="1"/>
  <c r="AW24" i="18" s="1"/>
  <c r="AV24" i="18" s="1"/>
  <c r="AU24" i="18" s="1"/>
  <c r="AT24" i="18" s="1"/>
  <c r="BB19" i="18"/>
  <c r="BA19" i="18" s="1"/>
  <c r="AZ19" i="18" s="1"/>
  <c r="AY19" i="18" s="1"/>
  <c r="AX19" i="18" s="1"/>
  <c r="AW19" i="18" s="1"/>
  <c r="AV19" i="18" s="1"/>
  <c r="AU19" i="18" s="1"/>
  <c r="AT19" i="18" s="1"/>
  <c r="BB5" i="18"/>
  <c r="BA5" i="18" s="1"/>
  <c r="AZ5" i="18" s="1"/>
  <c r="AY5" i="18" s="1"/>
  <c r="AX5" i="18" s="1"/>
  <c r="AW5" i="18" s="1"/>
  <c r="AV5" i="18" s="1"/>
  <c r="AU5" i="18" s="1"/>
  <c r="AT5" i="18" s="1"/>
  <c r="BB39" i="18"/>
  <c r="BA39" i="18" s="1"/>
  <c r="AZ39" i="18" s="1"/>
  <c r="AY39" i="18" s="1"/>
  <c r="AX39" i="18" s="1"/>
  <c r="AW39" i="18" s="1"/>
  <c r="AV39" i="18" s="1"/>
  <c r="AU39" i="18" s="1"/>
  <c r="AT39" i="18" s="1"/>
  <c r="BB38" i="18"/>
  <c r="BA38" i="18" s="1"/>
  <c r="AZ38" i="18" s="1"/>
  <c r="AY38" i="18" s="1"/>
  <c r="AX38" i="18" s="1"/>
  <c r="AW38" i="18" s="1"/>
  <c r="AV38" i="18" s="1"/>
  <c r="AU38" i="18" s="1"/>
  <c r="AT38" i="18" s="1"/>
  <c r="BB37" i="18"/>
  <c r="BA37" i="18" s="1"/>
  <c r="AZ37" i="18" s="1"/>
  <c r="AY37" i="18" s="1"/>
  <c r="AX37" i="18" s="1"/>
  <c r="AW37" i="18" s="1"/>
  <c r="AV37" i="18" s="1"/>
  <c r="AU37" i="18" s="1"/>
  <c r="AT37" i="18" s="1"/>
  <c r="BB35" i="18"/>
  <c r="BA35" i="18" s="1"/>
  <c r="AZ35" i="18" s="1"/>
  <c r="AY35" i="18" s="1"/>
  <c r="AX35" i="18" s="1"/>
  <c r="AW35" i="18" s="1"/>
  <c r="AV35" i="18" s="1"/>
  <c r="AU35" i="18" s="1"/>
  <c r="AT35" i="18" s="1"/>
  <c r="BB36" i="18"/>
  <c r="BA36" i="18" s="1"/>
  <c r="AZ36" i="18" s="1"/>
  <c r="AY36" i="18" s="1"/>
  <c r="AX36" i="18" s="1"/>
  <c r="AW36" i="18" s="1"/>
  <c r="AV36" i="18" s="1"/>
  <c r="AU36" i="18" s="1"/>
  <c r="AT36" i="18" s="1"/>
  <c r="BB32" i="18"/>
  <c r="BA32" i="18" s="1"/>
  <c r="AZ32" i="18" s="1"/>
  <c r="AY32" i="18" s="1"/>
  <c r="AX32" i="18" s="1"/>
  <c r="AW32" i="18" s="1"/>
  <c r="AV32" i="18" s="1"/>
  <c r="AU32" i="18" s="1"/>
  <c r="AT32" i="18" s="1"/>
  <c r="BB34" i="18"/>
  <c r="BA34" i="18" s="1"/>
  <c r="AZ34" i="18" s="1"/>
  <c r="AY34" i="18" s="1"/>
  <c r="AX34" i="18" s="1"/>
  <c r="AW34" i="18" s="1"/>
  <c r="AV34" i="18" s="1"/>
  <c r="AU34" i="18" s="1"/>
  <c r="AT34" i="18" s="1"/>
  <c r="BB33" i="18"/>
  <c r="BA33" i="18" s="1"/>
  <c r="AZ33" i="18" s="1"/>
  <c r="AY33" i="18" s="1"/>
  <c r="AX33" i="18" s="1"/>
  <c r="AW33" i="18" s="1"/>
  <c r="AV33" i="18" s="1"/>
  <c r="AU33" i="18" s="1"/>
  <c r="AT33" i="18" s="1"/>
  <c r="BB29" i="18"/>
  <c r="BA29" i="18" s="1"/>
  <c r="AZ29" i="18" s="1"/>
  <c r="AY29" i="18" s="1"/>
  <c r="AX29" i="18" s="1"/>
  <c r="AW29" i="18" s="1"/>
  <c r="AV29" i="18" s="1"/>
  <c r="AU29" i="18" s="1"/>
  <c r="AT29" i="18" s="1"/>
  <c r="BB31" i="18"/>
  <c r="BA31" i="18" s="1"/>
  <c r="AZ31" i="18" s="1"/>
  <c r="AY31" i="18" s="1"/>
  <c r="AX31" i="18" s="1"/>
  <c r="AW31" i="18" s="1"/>
  <c r="AV31" i="18" s="1"/>
  <c r="AU31" i="18" s="1"/>
  <c r="AT31" i="18" s="1"/>
  <c r="BB27" i="18"/>
  <c r="BA27" i="18" s="1"/>
  <c r="AZ27" i="18" s="1"/>
  <c r="AY27" i="18" s="1"/>
  <c r="AX27" i="18" s="1"/>
  <c r="AW27" i="18" s="1"/>
  <c r="AV27" i="18" s="1"/>
  <c r="AU27" i="18" s="1"/>
  <c r="AT27" i="18" s="1"/>
  <c r="BB26" i="18"/>
  <c r="BA26" i="18" s="1"/>
  <c r="AZ26" i="18" s="1"/>
  <c r="AY26" i="18" s="1"/>
  <c r="AX26" i="18" s="1"/>
  <c r="AW26" i="18" s="1"/>
  <c r="AV26" i="18" s="1"/>
  <c r="AU26" i="18" s="1"/>
  <c r="AT26" i="18" s="1"/>
  <c r="BB22" i="18"/>
  <c r="BA22" i="18" s="1"/>
  <c r="AZ22" i="18" s="1"/>
  <c r="AY22" i="18" s="1"/>
  <c r="AX22" i="18" s="1"/>
  <c r="AW22" i="18" s="1"/>
  <c r="AV22" i="18" s="1"/>
  <c r="AU22" i="18" s="1"/>
  <c r="AT22" i="18" s="1"/>
  <c r="BB20" i="18"/>
  <c r="BA20" i="18" s="1"/>
  <c r="AZ20" i="18" s="1"/>
  <c r="AY20" i="18" s="1"/>
  <c r="AX20" i="18" s="1"/>
  <c r="AW20" i="18" s="1"/>
  <c r="AV20" i="18" s="1"/>
  <c r="AU20" i="18" s="1"/>
  <c r="AT20" i="18" s="1"/>
  <c r="BB25" i="18"/>
  <c r="BA25" i="18" s="1"/>
  <c r="AZ25" i="18" s="1"/>
  <c r="AY25" i="18" s="1"/>
  <c r="AX25" i="18" s="1"/>
  <c r="AW25" i="18" s="1"/>
  <c r="AV25" i="18" s="1"/>
  <c r="AU25" i="18" s="1"/>
  <c r="AT25" i="18" s="1"/>
  <c r="BB13" i="18"/>
  <c r="BA13" i="18" s="1"/>
  <c r="AZ13" i="18" s="1"/>
  <c r="AY13" i="18" s="1"/>
  <c r="AX13" i="18" s="1"/>
  <c r="AW13" i="18" s="1"/>
  <c r="AV13" i="18" s="1"/>
  <c r="AU13" i="18" s="1"/>
  <c r="AT13" i="18" s="1"/>
  <c r="BB14" i="18"/>
  <c r="BA14" i="18" s="1"/>
  <c r="AZ14" i="18" s="1"/>
  <c r="AY14" i="18" s="1"/>
  <c r="AX14" i="18" s="1"/>
  <c r="AW14" i="18" s="1"/>
  <c r="AV14" i="18" s="1"/>
  <c r="AU14" i="18" s="1"/>
  <c r="AT14" i="18" s="1"/>
  <c r="BB12" i="18"/>
  <c r="BA12" i="18" s="1"/>
  <c r="AZ12" i="18" s="1"/>
  <c r="AY12" i="18" s="1"/>
  <c r="AX12" i="18" s="1"/>
  <c r="AW12" i="18" s="1"/>
  <c r="AV12" i="18" s="1"/>
  <c r="AU12" i="18" s="1"/>
  <c r="AT12" i="18" s="1"/>
  <c r="BB10" i="18"/>
  <c r="BA10" i="18" s="1"/>
  <c r="AZ10" i="18" s="1"/>
  <c r="AY10" i="18" s="1"/>
  <c r="AX10" i="18" s="1"/>
  <c r="AW10" i="18" s="1"/>
  <c r="AV10" i="18" s="1"/>
  <c r="AU10" i="18" s="1"/>
  <c r="AT10" i="18" s="1"/>
  <c r="BB7" i="18"/>
  <c r="BA7" i="18" s="1"/>
  <c r="AZ7" i="18" s="1"/>
  <c r="AY7" i="18" s="1"/>
  <c r="AX7" i="18" s="1"/>
  <c r="AW7" i="18" s="1"/>
  <c r="AV7" i="18" s="1"/>
  <c r="AU7" i="18" s="1"/>
  <c r="AT7" i="18" s="1"/>
  <c r="BB16" i="18"/>
  <c r="BA16" i="18" s="1"/>
  <c r="AZ16" i="18" s="1"/>
  <c r="AY16" i="18" s="1"/>
  <c r="AX16" i="18" s="1"/>
  <c r="AW16" i="18" s="1"/>
  <c r="AV16" i="18" s="1"/>
  <c r="AU16" i="18" s="1"/>
  <c r="AT16" i="18" s="1"/>
  <c r="BB18" i="18"/>
  <c r="BA18" i="18" s="1"/>
  <c r="AZ18" i="18" s="1"/>
  <c r="AY18" i="18" s="1"/>
  <c r="AX18" i="18" s="1"/>
  <c r="AW18" i="18" s="1"/>
  <c r="AV18" i="18" s="1"/>
  <c r="AU18" i="18" s="1"/>
  <c r="AT18" i="18" s="1"/>
  <c r="BB17" i="18"/>
  <c r="BA17" i="18" s="1"/>
  <c r="AZ17" i="18" s="1"/>
  <c r="AY17" i="18" s="1"/>
  <c r="AX17" i="18" s="1"/>
  <c r="AW17" i="18" s="1"/>
  <c r="AV17" i="18" s="1"/>
  <c r="AU17" i="18" s="1"/>
  <c r="AT17" i="18" s="1"/>
  <c r="BB4" i="18"/>
  <c r="BA4" i="18" s="1"/>
  <c r="AZ4" i="18" s="1"/>
  <c r="AY4" i="18" s="1"/>
  <c r="AX4" i="18" s="1"/>
  <c r="AW4" i="18" s="1"/>
  <c r="AV4" i="18" s="1"/>
  <c r="AU4" i="18" s="1"/>
  <c r="AT4" i="18" s="1"/>
  <c r="BB9" i="18"/>
  <c r="BA9" i="18" s="1"/>
  <c r="AZ9" i="18" s="1"/>
  <c r="AY9" i="18" s="1"/>
  <c r="AX9" i="18" s="1"/>
  <c r="AW9" i="18" s="1"/>
  <c r="AV9" i="18" s="1"/>
  <c r="AU9" i="18" s="1"/>
  <c r="AT9" i="18" s="1"/>
  <c r="BB8" i="18"/>
  <c r="BA8" i="18" s="1"/>
  <c r="AZ8" i="18" s="1"/>
  <c r="AY8" i="18" s="1"/>
  <c r="AX8" i="18" s="1"/>
  <c r="AW8" i="18" s="1"/>
  <c r="AV8" i="18" s="1"/>
  <c r="AU8" i="18" s="1"/>
  <c r="AT8" i="18" s="1"/>
  <c r="BD1" i="18"/>
  <c r="N37" i="10"/>
  <c r="L22" i="1"/>
  <c r="K22" i="1" s="1"/>
  <c r="J22" i="1" s="1"/>
  <c r="C22" i="1"/>
  <c r="L14" i="1"/>
  <c r="K14" i="1" s="1"/>
  <c r="J14" i="1" s="1"/>
  <c r="C14" i="1"/>
  <c r="L37" i="1"/>
  <c r="K37" i="1" s="1"/>
  <c r="J37" i="1" s="1"/>
  <c r="C37" i="1"/>
  <c r="C24" i="1"/>
  <c r="L24" i="1"/>
  <c r="C25" i="1"/>
  <c r="L25" i="1"/>
  <c r="K25" i="1" s="1"/>
  <c r="J25" i="1" s="1"/>
  <c r="L32" i="1"/>
  <c r="K32" i="1" s="1"/>
  <c r="J32" i="1" s="1"/>
  <c r="C10" i="1"/>
  <c r="L12" i="1"/>
  <c r="K12" i="1" s="1"/>
  <c r="J12" i="1" s="1"/>
  <c r="C13" i="1"/>
  <c r="C42" i="1"/>
  <c r="C43" i="1"/>
  <c r="C23" i="1"/>
  <c r="C29" i="1"/>
  <c r="C38" i="1"/>
  <c r="C35" i="1"/>
  <c r="C39" i="1"/>
  <c r="C41" i="1"/>
  <c r="C15" i="1"/>
  <c r="C26" i="1"/>
  <c r="C16" i="1"/>
  <c r="C31" i="1"/>
  <c r="C32" i="1"/>
  <c r="C33" i="1"/>
  <c r="C17" i="1"/>
  <c r="C18" i="1"/>
  <c r="C11" i="1"/>
  <c r="C36" i="1"/>
  <c r="C30" i="1"/>
  <c r="C34" i="1"/>
  <c r="C19" i="1"/>
  <c r="C27" i="1"/>
  <c r="C20" i="1"/>
  <c r="C21" i="1"/>
  <c r="BL28" i="18" l="1"/>
  <c r="BK28" i="18" s="1"/>
  <c r="BJ28" i="18" s="1"/>
  <c r="BI28" i="18" s="1"/>
  <c r="BH28" i="18" s="1"/>
  <c r="BG28" i="18" s="1"/>
  <c r="BF28" i="18" s="1"/>
  <c r="BE28" i="18" s="1"/>
  <c r="BD28" i="18" s="1"/>
  <c r="M37" i="10"/>
  <c r="L37" i="10" s="1"/>
  <c r="BL42" i="18"/>
  <c r="BK42" i="18" s="1"/>
  <c r="BJ42" i="18" s="1"/>
  <c r="BI42" i="18" s="1"/>
  <c r="BH42" i="18" s="1"/>
  <c r="BG42" i="18" s="1"/>
  <c r="BF42" i="18" s="1"/>
  <c r="BE42" i="18" s="1"/>
  <c r="BD42" i="18" s="1"/>
  <c r="BL41" i="18"/>
  <c r="BK41" i="18" s="1"/>
  <c r="BJ41" i="18" s="1"/>
  <c r="BI41" i="18" s="1"/>
  <c r="BH41" i="18" s="1"/>
  <c r="BG41" i="18" s="1"/>
  <c r="BF41" i="18" s="1"/>
  <c r="BE41" i="18" s="1"/>
  <c r="BD41" i="18" s="1"/>
  <c r="BL40" i="18"/>
  <c r="BK40" i="18" s="1"/>
  <c r="BJ40" i="18" s="1"/>
  <c r="BI40" i="18" s="1"/>
  <c r="BH40" i="18" s="1"/>
  <c r="BG40" i="18" s="1"/>
  <c r="BF40" i="18" s="1"/>
  <c r="BE40" i="18" s="1"/>
  <c r="BD40" i="18" s="1"/>
  <c r="BL43" i="18"/>
  <c r="BK43" i="18" s="1"/>
  <c r="BJ43" i="18" s="1"/>
  <c r="BI43" i="18" s="1"/>
  <c r="BH43" i="18" s="1"/>
  <c r="BG43" i="18" s="1"/>
  <c r="BF43" i="18" s="1"/>
  <c r="BE43" i="18" s="1"/>
  <c r="BD43" i="18" s="1"/>
  <c r="BL21" i="18"/>
  <c r="BK21" i="18" s="1"/>
  <c r="BJ21" i="18" s="1"/>
  <c r="BI21" i="18" s="1"/>
  <c r="BH21" i="18" s="1"/>
  <c r="BG21" i="18" s="1"/>
  <c r="BF21" i="18" s="1"/>
  <c r="BE21" i="18" s="1"/>
  <c r="BD21" i="18" s="1"/>
  <c r="BL19" i="18"/>
  <c r="BK19" i="18" s="1"/>
  <c r="BJ19" i="18" s="1"/>
  <c r="BI19" i="18" s="1"/>
  <c r="BH19" i="18" s="1"/>
  <c r="BG19" i="18" s="1"/>
  <c r="BF19" i="18" s="1"/>
  <c r="BE19" i="18" s="1"/>
  <c r="BD19" i="18" s="1"/>
  <c r="BL11" i="18"/>
  <c r="BK11" i="18" s="1"/>
  <c r="BJ11" i="18" s="1"/>
  <c r="BI11" i="18" s="1"/>
  <c r="BH11" i="18" s="1"/>
  <c r="BG11" i="18" s="1"/>
  <c r="BF11" i="18" s="1"/>
  <c r="BE11" i="18" s="1"/>
  <c r="BD11" i="18" s="1"/>
  <c r="BL15" i="18"/>
  <c r="BK15" i="18" s="1"/>
  <c r="BJ15" i="18" s="1"/>
  <c r="BI15" i="18" s="1"/>
  <c r="BH15" i="18" s="1"/>
  <c r="BG15" i="18" s="1"/>
  <c r="BF15" i="18" s="1"/>
  <c r="BE15" i="18" s="1"/>
  <c r="BD15" i="18" s="1"/>
  <c r="BL39" i="18"/>
  <c r="BK39" i="18" s="1"/>
  <c r="BJ39" i="18" s="1"/>
  <c r="BI39" i="18" s="1"/>
  <c r="BH39" i="18" s="1"/>
  <c r="BG39" i="18" s="1"/>
  <c r="BF39" i="18" s="1"/>
  <c r="BE39" i="18" s="1"/>
  <c r="BD39" i="18" s="1"/>
  <c r="BL30" i="18"/>
  <c r="BK30" i="18" s="1"/>
  <c r="BJ30" i="18" s="1"/>
  <c r="BI30" i="18" s="1"/>
  <c r="BH30" i="18" s="1"/>
  <c r="BG30" i="18" s="1"/>
  <c r="BF30" i="18" s="1"/>
  <c r="BE30" i="18" s="1"/>
  <c r="BD30" i="18" s="1"/>
  <c r="BL24" i="18"/>
  <c r="BK24" i="18" s="1"/>
  <c r="BJ24" i="18" s="1"/>
  <c r="BI24" i="18" s="1"/>
  <c r="BH24" i="18" s="1"/>
  <c r="BG24" i="18" s="1"/>
  <c r="BF24" i="18" s="1"/>
  <c r="BE24" i="18" s="1"/>
  <c r="BD24" i="18" s="1"/>
  <c r="BL6" i="18"/>
  <c r="BK6" i="18" s="1"/>
  <c r="BJ6" i="18" s="1"/>
  <c r="BI6" i="18" s="1"/>
  <c r="BH6" i="18" s="1"/>
  <c r="BG6" i="18" s="1"/>
  <c r="BF6" i="18" s="1"/>
  <c r="BE6" i="18" s="1"/>
  <c r="BD6" i="18" s="1"/>
  <c r="BL5" i="18"/>
  <c r="BK5" i="18" s="1"/>
  <c r="BJ5" i="18" s="1"/>
  <c r="BI5" i="18" s="1"/>
  <c r="BH5" i="18" s="1"/>
  <c r="BG5" i="18" s="1"/>
  <c r="BF5" i="18" s="1"/>
  <c r="BE5" i="18" s="1"/>
  <c r="BD5" i="18" s="1"/>
  <c r="BL23" i="18"/>
  <c r="BK23" i="18" s="1"/>
  <c r="BJ23" i="18" s="1"/>
  <c r="BI23" i="18" s="1"/>
  <c r="BH23" i="18" s="1"/>
  <c r="BG23" i="18" s="1"/>
  <c r="BF23" i="18" s="1"/>
  <c r="BE23" i="18" s="1"/>
  <c r="BD23" i="18" s="1"/>
  <c r="BL38" i="18"/>
  <c r="BK38" i="18" s="1"/>
  <c r="BJ38" i="18" s="1"/>
  <c r="BI38" i="18" s="1"/>
  <c r="BH38" i="18" s="1"/>
  <c r="BG38" i="18" s="1"/>
  <c r="BF38" i="18" s="1"/>
  <c r="BE38" i="18" s="1"/>
  <c r="BD38" i="18" s="1"/>
  <c r="BL37" i="18"/>
  <c r="BK37" i="18" s="1"/>
  <c r="BJ37" i="18" s="1"/>
  <c r="BI37" i="18" s="1"/>
  <c r="BH37" i="18" s="1"/>
  <c r="BG37" i="18" s="1"/>
  <c r="BF37" i="18" s="1"/>
  <c r="BE37" i="18" s="1"/>
  <c r="BD37" i="18" s="1"/>
  <c r="BL35" i="18"/>
  <c r="BK35" i="18" s="1"/>
  <c r="BJ35" i="18" s="1"/>
  <c r="BI35" i="18" s="1"/>
  <c r="BH35" i="18" s="1"/>
  <c r="BG35" i="18" s="1"/>
  <c r="BF35" i="18" s="1"/>
  <c r="BE35" i="18" s="1"/>
  <c r="BD35" i="18" s="1"/>
  <c r="BL33" i="18"/>
  <c r="BK33" i="18" s="1"/>
  <c r="BJ33" i="18" s="1"/>
  <c r="BI33" i="18" s="1"/>
  <c r="BH33" i="18" s="1"/>
  <c r="BG33" i="18" s="1"/>
  <c r="BF33" i="18" s="1"/>
  <c r="BE33" i="18" s="1"/>
  <c r="BD33" i="18" s="1"/>
  <c r="BL36" i="18"/>
  <c r="BK36" i="18" s="1"/>
  <c r="BJ36" i="18" s="1"/>
  <c r="BI36" i="18" s="1"/>
  <c r="BH36" i="18" s="1"/>
  <c r="BG36" i="18" s="1"/>
  <c r="BF36" i="18" s="1"/>
  <c r="BE36" i="18" s="1"/>
  <c r="BD36" i="18" s="1"/>
  <c r="BL31" i="18"/>
  <c r="BK31" i="18" s="1"/>
  <c r="BJ31" i="18" s="1"/>
  <c r="BI31" i="18" s="1"/>
  <c r="BH31" i="18" s="1"/>
  <c r="BG31" i="18" s="1"/>
  <c r="BF31" i="18" s="1"/>
  <c r="BE31" i="18" s="1"/>
  <c r="BD31" i="18" s="1"/>
  <c r="BL34" i="18"/>
  <c r="BK34" i="18" s="1"/>
  <c r="BJ34" i="18" s="1"/>
  <c r="BI34" i="18" s="1"/>
  <c r="BH34" i="18" s="1"/>
  <c r="BG34" i="18" s="1"/>
  <c r="BF34" i="18" s="1"/>
  <c r="BE34" i="18" s="1"/>
  <c r="BD34" i="18" s="1"/>
  <c r="BL32" i="18"/>
  <c r="BK32" i="18" s="1"/>
  <c r="BJ32" i="18" s="1"/>
  <c r="BI32" i="18" s="1"/>
  <c r="BH32" i="18" s="1"/>
  <c r="BG32" i="18" s="1"/>
  <c r="BF32" i="18" s="1"/>
  <c r="BE32" i="18" s="1"/>
  <c r="BD32" i="18" s="1"/>
  <c r="BL29" i="18"/>
  <c r="BK29" i="18" s="1"/>
  <c r="BJ29" i="18" s="1"/>
  <c r="BI29" i="18" s="1"/>
  <c r="BH29" i="18" s="1"/>
  <c r="BG29" i="18" s="1"/>
  <c r="BF29" i="18" s="1"/>
  <c r="BE29" i="18" s="1"/>
  <c r="BD29" i="18" s="1"/>
  <c r="BL22" i="18"/>
  <c r="BK22" i="18" s="1"/>
  <c r="BJ22" i="18" s="1"/>
  <c r="BI22" i="18" s="1"/>
  <c r="BH22" i="18" s="1"/>
  <c r="BG22" i="18" s="1"/>
  <c r="BF22" i="18" s="1"/>
  <c r="BE22" i="18" s="1"/>
  <c r="BD22" i="18" s="1"/>
  <c r="BL27" i="18"/>
  <c r="BK27" i="18" s="1"/>
  <c r="BJ27" i="18" s="1"/>
  <c r="BI27" i="18" s="1"/>
  <c r="BH27" i="18" s="1"/>
  <c r="BG27" i="18" s="1"/>
  <c r="BF27" i="18" s="1"/>
  <c r="BE27" i="18" s="1"/>
  <c r="BD27" i="18" s="1"/>
  <c r="BL26" i="18"/>
  <c r="BK26" i="18" s="1"/>
  <c r="BJ26" i="18" s="1"/>
  <c r="BI26" i="18" s="1"/>
  <c r="BH26" i="18" s="1"/>
  <c r="BG26" i="18" s="1"/>
  <c r="BF26" i="18" s="1"/>
  <c r="BE26" i="18" s="1"/>
  <c r="BD26" i="18" s="1"/>
  <c r="BL25" i="18"/>
  <c r="BK25" i="18" s="1"/>
  <c r="BJ25" i="18" s="1"/>
  <c r="BI25" i="18" s="1"/>
  <c r="BH25" i="18" s="1"/>
  <c r="BG25" i="18" s="1"/>
  <c r="BF25" i="18" s="1"/>
  <c r="BE25" i="18" s="1"/>
  <c r="BD25" i="18" s="1"/>
  <c r="BL14" i="18"/>
  <c r="BK14" i="18" s="1"/>
  <c r="BJ14" i="18" s="1"/>
  <c r="BI14" i="18" s="1"/>
  <c r="BH14" i="18" s="1"/>
  <c r="BG14" i="18" s="1"/>
  <c r="BF14" i="18" s="1"/>
  <c r="BE14" i="18" s="1"/>
  <c r="BD14" i="18" s="1"/>
  <c r="BL18" i="18"/>
  <c r="BK18" i="18" s="1"/>
  <c r="BJ18" i="18" s="1"/>
  <c r="BI18" i="18" s="1"/>
  <c r="BH18" i="18" s="1"/>
  <c r="BG18" i="18" s="1"/>
  <c r="BF18" i="18" s="1"/>
  <c r="BE18" i="18" s="1"/>
  <c r="BD18" i="18" s="1"/>
  <c r="BL8" i="18"/>
  <c r="BK8" i="18" s="1"/>
  <c r="BJ8" i="18" s="1"/>
  <c r="BI8" i="18" s="1"/>
  <c r="BH8" i="18" s="1"/>
  <c r="BG8" i="18" s="1"/>
  <c r="BF8" i="18" s="1"/>
  <c r="BE8" i="18" s="1"/>
  <c r="BD8" i="18" s="1"/>
  <c r="BL12" i="18"/>
  <c r="BK12" i="18" s="1"/>
  <c r="BJ12" i="18" s="1"/>
  <c r="BI12" i="18" s="1"/>
  <c r="BH12" i="18" s="1"/>
  <c r="BG12" i="18" s="1"/>
  <c r="BF12" i="18" s="1"/>
  <c r="BE12" i="18" s="1"/>
  <c r="BD12" i="18" s="1"/>
  <c r="BL20" i="18"/>
  <c r="BK20" i="18" s="1"/>
  <c r="BJ20" i="18" s="1"/>
  <c r="BI20" i="18" s="1"/>
  <c r="BH20" i="18" s="1"/>
  <c r="BG20" i="18" s="1"/>
  <c r="BF20" i="18" s="1"/>
  <c r="BE20" i="18" s="1"/>
  <c r="BD20" i="18" s="1"/>
  <c r="BL17" i="18"/>
  <c r="BK17" i="18" s="1"/>
  <c r="BJ17" i="18" s="1"/>
  <c r="BI17" i="18" s="1"/>
  <c r="BH17" i="18" s="1"/>
  <c r="BG17" i="18" s="1"/>
  <c r="BF17" i="18" s="1"/>
  <c r="BE17" i="18" s="1"/>
  <c r="BD17" i="18" s="1"/>
  <c r="BL16" i="18"/>
  <c r="BK16" i="18" s="1"/>
  <c r="BJ16" i="18" s="1"/>
  <c r="BI16" i="18" s="1"/>
  <c r="BH16" i="18" s="1"/>
  <c r="BG16" i="18" s="1"/>
  <c r="BF16" i="18" s="1"/>
  <c r="BE16" i="18" s="1"/>
  <c r="BD16" i="18" s="1"/>
  <c r="BL13" i="18"/>
  <c r="BK13" i="18" s="1"/>
  <c r="BJ13" i="18" s="1"/>
  <c r="BI13" i="18" s="1"/>
  <c r="BH13" i="18" s="1"/>
  <c r="BG13" i="18" s="1"/>
  <c r="BF13" i="18" s="1"/>
  <c r="BE13" i="18" s="1"/>
  <c r="BD13" i="18" s="1"/>
  <c r="BL10" i="18"/>
  <c r="BK10" i="18" s="1"/>
  <c r="BJ10" i="18" s="1"/>
  <c r="BI10" i="18" s="1"/>
  <c r="BH10" i="18" s="1"/>
  <c r="BG10" i="18" s="1"/>
  <c r="BF10" i="18" s="1"/>
  <c r="BE10" i="18" s="1"/>
  <c r="BD10" i="18" s="1"/>
  <c r="BL7" i="18"/>
  <c r="BK7" i="18" s="1"/>
  <c r="BJ7" i="18" s="1"/>
  <c r="BI7" i="18" s="1"/>
  <c r="BH7" i="18" s="1"/>
  <c r="BG7" i="18" s="1"/>
  <c r="BF7" i="18" s="1"/>
  <c r="BE7" i="18" s="1"/>
  <c r="BD7" i="18" s="1"/>
  <c r="BN1" i="18"/>
  <c r="BL4" i="18"/>
  <c r="BK4" i="18" s="1"/>
  <c r="BJ4" i="18" s="1"/>
  <c r="BI4" i="18" s="1"/>
  <c r="BH4" i="18" s="1"/>
  <c r="BG4" i="18" s="1"/>
  <c r="BF4" i="18" s="1"/>
  <c r="BE4" i="18" s="1"/>
  <c r="BD4" i="18" s="1"/>
  <c r="BL9" i="18"/>
  <c r="BK9" i="18" s="1"/>
  <c r="BJ9" i="18" s="1"/>
  <c r="BI9" i="18" s="1"/>
  <c r="BH9" i="18" s="1"/>
  <c r="BG9" i="18" s="1"/>
  <c r="BF9" i="18" s="1"/>
  <c r="BE9" i="18" s="1"/>
  <c r="BD9" i="18" s="1"/>
  <c r="I22" i="1"/>
  <c r="H22" i="1" s="1"/>
  <c r="G22" i="1" s="1"/>
  <c r="F22" i="1" s="1"/>
  <c r="D22" i="1" s="1"/>
  <c r="I14" i="1"/>
  <c r="H14" i="1" s="1"/>
  <c r="G14" i="1" s="1"/>
  <c r="F14" i="1" s="1"/>
  <c r="D14" i="1" s="1"/>
  <c r="I37" i="1"/>
  <c r="H37" i="1" s="1"/>
  <c r="G37" i="1" s="1"/>
  <c r="F37" i="1" s="1"/>
  <c r="D37" i="1" s="1"/>
  <c r="I25" i="1"/>
  <c r="H25" i="1" s="1"/>
  <c r="G25" i="1" s="1"/>
  <c r="F25" i="1" s="1"/>
  <c r="D25" i="1" s="1"/>
  <c r="K24" i="1"/>
  <c r="J24" i="1" s="1"/>
  <c r="I24" i="1" s="1"/>
  <c r="H24" i="1" s="1"/>
  <c r="G24" i="1" s="1"/>
  <c r="F24" i="1" s="1"/>
  <c r="D24" i="1" s="1"/>
  <c r="I32" i="1"/>
  <c r="H32" i="1" s="1"/>
  <c r="G32" i="1" s="1"/>
  <c r="F32" i="1" s="1"/>
  <c r="BV28" i="18" l="1"/>
  <c r="BU28" i="18" s="1"/>
  <c r="BT28" i="18" s="1"/>
  <c r="BS28" i="18" s="1"/>
  <c r="BR28" i="18" s="1"/>
  <c r="BQ28" i="18" s="1"/>
  <c r="BP28" i="18" s="1"/>
  <c r="BO28" i="18" s="1"/>
  <c r="BN28" i="18" s="1"/>
  <c r="K37" i="10"/>
  <c r="J37" i="10" s="1"/>
  <c r="I37" i="10" s="1"/>
  <c r="H37" i="10" s="1"/>
  <c r="G37" i="10" s="1"/>
  <c r="F37" i="10" s="1"/>
  <c r="D37" i="10" s="1"/>
  <c r="BV40" i="18"/>
  <c r="BU40" i="18" s="1"/>
  <c r="BT40" i="18" s="1"/>
  <c r="BS40" i="18" s="1"/>
  <c r="BR40" i="18" s="1"/>
  <c r="BQ40" i="18" s="1"/>
  <c r="BP40" i="18" s="1"/>
  <c r="BO40" i="18" s="1"/>
  <c r="BN40" i="18" s="1"/>
  <c r="BV43" i="18"/>
  <c r="BU43" i="18" s="1"/>
  <c r="BT43" i="18" s="1"/>
  <c r="BS43" i="18" s="1"/>
  <c r="BR43" i="18" s="1"/>
  <c r="BQ43" i="18" s="1"/>
  <c r="BP43" i="18" s="1"/>
  <c r="BO43" i="18" s="1"/>
  <c r="BN43" i="18" s="1"/>
  <c r="BV42" i="18"/>
  <c r="BU42" i="18" s="1"/>
  <c r="BT42" i="18" s="1"/>
  <c r="BS42" i="18" s="1"/>
  <c r="BR42" i="18" s="1"/>
  <c r="BQ42" i="18" s="1"/>
  <c r="BP42" i="18" s="1"/>
  <c r="BO42" i="18" s="1"/>
  <c r="BN42" i="18" s="1"/>
  <c r="BV41" i="18"/>
  <c r="BU41" i="18" s="1"/>
  <c r="BT41" i="18" s="1"/>
  <c r="BS41" i="18" s="1"/>
  <c r="BR41" i="18" s="1"/>
  <c r="BQ41" i="18" s="1"/>
  <c r="BP41" i="18" s="1"/>
  <c r="BO41" i="18" s="1"/>
  <c r="BN41" i="18" s="1"/>
  <c r="BV30" i="18"/>
  <c r="BU30" i="18" s="1"/>
  <c r="BT30" i="18" s="1"/>
  <c r="BS30" i="18" s="1"/>
  <c r="BR30" i="18" s="1"/>
  <c r="BQ30" i="18" s="1"/>
  <c r="BP30" i="18" s="1"/>
  <c r="BO30" i="18" s="1"/>
  <c r="BN30" i="18" s="1"/>
  <c r="BV15" i="18"/>
  <c r="BU15" i="18" s="1"/>
  <c r="BT15" i="18" s="1"/>
  <c r="BS15" i="18" s="1"/>
  <c r="BR15" i="18" s="1"/>
  <c r="BQ15" i="18" s="1"/>
  <c r="BP15" i="18" s="1"/>
  <c r="BO15" i="18" s="1"/>
  <c r="BN15" i="18" s="1"/>
  <c r="BV24" i="18"/>
  <c r="BU24" i="18" s="1"/>
  <c r="BT24" i="18" s="1"/>
  <c r="BS24" i="18" s="1"/>
  <c r="BR24" i="18" s="1"/>
  <c r="BQ24" i="18" s="1"/>
  <c r="BP24" i="18" s="1"/>
  <c r="BO24" i="18" s="1"/>
  <c r="BN24" i="18" s="1"/>
  <c r="BV5" i="18"/>
  <c r="BU5" i="18" s="1"/>
  <c r="BT5" i="18" s="1"/>
  <c r="BS5" i="18" s="1"/>
  <c r="BR5" i="18" s="1"/>
  <c r="BQ5" i="18" s="1"/>
  <c r="BP5" i="18" s="1"/>
  <c r="BO5" i="18" s="1"/>
  <c r="BN5" i="18" s="1"/>
  <c r="BV23" i="18"/>
  <c r="BU23" i="18" s="1"/>
  <c r="BT23" i="18" s="1"/>
  <c r="BS23" i="18" s="1"/>
  <c r="BR23" i="18" s="1"/>
  <c r="BQ23" i="18" s="1"/>
  <c r="BP23" i="18" s="1"/>
  <c r="BO23" i="18" s="1"/>
  <c r="BN23" i="18" s="1"/>
  <c r="BV39" i="18"/>
  <c r="BU39" i="18" s="1"/>
  <c r="BT39" i="18" s="1"/>
  <c r="BS39" i="18" s="1"/>
  <c r="BR39" i="18" s="1"/>
  <c r="BQ39" i="18" s="1"/>
  <c r="BP39" i="18" s="1"/>
  <c r="BO39" i="18" s="1"/>
  <c r="BN39" i="18" s="1"/>
  <c r="BV21" i="18"/>
  <c r="BU21" i="18" s="1"/>
  <c r="BT21" i="18" s="1"/>
  <c r="BS21" i="18" s="1"/>
  <c r="BR21" i="18" s="1"/>
  <c r="BQ21" i="18" s="1"/>
  <c r="BP21" i="18" s="1"/>
  <c r="BO21" i="18" s="1"/>
  <c r="BN21" i="18" s="1"/>
  <c r="BV19" i="18"/>
  <c r="BU19" i="18" s="1"/>
  <c r="BT19" i="18" s="1"/>
  <c r="BS19" i="18" s="1"/>
  <c r="BR19" i="18" s="1"/>
  <c r="BQ19" i="18" s="1"/>
  <c r="BP19" i="18" s="1"/>
  <c r="BO19" i="18" s="1"/>
  <c r="BN19" i="18" s="1"/>
  <c r="BV6" i="18"/>
  <c r="BU6" i="18" s="1"/>
  <c r="BT6" i="18" s="1"/>
  <c r="BS6" i="18" s="1"/>
  <c r="BR6" i="18" s="1"/>
  <c r="BQ6" i="18" s="1"/>
  <c r="BP6" i="18" s="1"/>
  <c r="BO6" i="18" s="1"/>
  <c r="BN6" i="18" s="1"/>
  <c r="BV11" i="18"/>
  <c r="BU11" i="18" s="1"/>
  <c r="BT11" i="18" s="1"/>
  <c r="BS11" i="18" s="1"/>
  <c r="BR11" i="18" s="1"/>
  <c r="BQ11" i="18" s="1"/>
  <c r="BP11" i="18" s="1"/>
  <c r="BO11" i="18" s="1"/>
  <c r="BN11" i="18" s="1"/>
  <c r="BV38" i="18"/>
  <c r="BU38" i="18" s="1"/>
  <c r="BT38" i="18" s="1"/>
  <c r="BS38" i="18" s="1"/>
  <c r="BR38" i="18" s="1"/>
  <c r="BQ38" i="18" s="1"/>
  <c r="BP38" i="18" s="1"/>
  <c r="BO38" i="18" s="1"/>
  <c r="BN38" i="18" s="1"/>
  <c r="BV36" i="18"/>
  <c r="BU36" i="18" s="1"/>
  <c r="BT36" i="18" s="1"/>
  <c r="BS36" i="18" s="1"/>
  <c r="BR36" i="18" s="1"/>
  <c r="BQ36" i="18" s="1"/>
  <c r="BP36" i="18" s="1"/>
  <c r="BO36" i="18" s="1"/>
  <c r="BN36" i="18" s="1"/>
  <c r="BV37" i="18"/>
  <c r="BU37" i="18" s="1"/>
  <c r="BT37" i="18" s="1"/>
  <c r="BS37" i="18" s="1"/>
  <c r="BR37" i="18" s="1"/>
  <c r="BQ37" i="18" s="1"/>
  <c r="BP37" i="18" s="1"/>
  <c r="BO37" i="18" s="1"/>
  <c r="BN37" i="18" s="1"/>
  <c r="BV33" i="18"/>
  <c r="BU33" i="18" s="1"/>
  <c r="BT33" i="18" s="1"/>
  <c r="BS33" i="18" s="1"/>
  <c r="BR33" i="18" s="1"/>
  <c r="BQ33" i="18" s="1"/>
  <c r="BP33" i="18" s="1"/>
  <c r="BO33" i="18" s="1"/>
  <c r="BN33" i="18" s="1"/>
  <c r="BV31" i="18"/>
  <c r="BU31" i="18" s="1"/>
  <c r="BT31" i="18" s="1"/>
  <c r="BS31" i="18" s="1"/>
  <c r="BR31" i="18" s="1"/>
  <c r="BQ31" i="18" s="1"/>
  <c r="BP31" i="18" s="1"/>
  <c r="BO31" i="18" s="1"/>
  <c r="BN31" i="18" s="1"/>
  <c r="BV32" i="18"/>
  <c r="BU32" i="18" s="1"/>
  <c r="BT32" i="18" s="1"/>
  <c r="BS32" i="18" s="1"/>
  <c r="BR32" i="18" s="1"/>
  <c r="BQ32" i="18" s="1"/>
  <c r="BP32" i="18" s="1"/>
  <c r="BO32" i="18" s="1"/>
  <c r="BN32" i="18" s="1"/>
  <c r="BV26" i="18"/>
  <c r="BU26" i="18" s="1"/>
  <c r="BT26" i="18" s="1"/>
  <c r="BS26" i="18" s="1"/>
  <c r="BR26" i="18" s="1"/>
  <c r="BQ26" i="18" s="1"/>
  <c r="BP26" i="18" s="1"/>
  <c r="BO26" i="18" s="1"/>
  <c r="BN26" i="18" s="1"/>
  <c r="BV34" i="18"/>
  <c r="BU34" i="18" s="1"/>
  <c r="BT34" i="18" s="1"/>
  <c r="BS34" i="18" s="1"/>
  <c r="BR34" i="18" s="1"/>
  <c r="BQ34" i="18" s="1"/>
  <c r="BP34" i="18" s="1"/>
  <c r="BO34" i="18" s="1"/>
  <c r="BN34" i="18" s="1"/>
  <c r="BV29" i="18"/>
  <c r="BU29" i="18" s="1"/>
  <c r="BT29" i="18" s="1"/>
  <c r="BS29" i="18" s="1"/>
  <c r="BR29" i="18" s="1"/>
  <c r="BQ29" i="18" s="1"/>
  <c r="BP29" i="18" s="1"/>
  <c r="BO29" i="18" s="1"/>
  <c r="BN29" i="18" s="1"/>
  <c r="BV35" i="18"/>
  <c r="BU35" i="18" s="1"/>
  <c r="BT35" i="18" s="1"/>
  <c r="BS35" i="18" s="1"/>
  <c r="BR35" i="18" s="1"/>
  <c r="BQ35" i="18" s="1"/>
  <c r="BP35" i="18" s="1"/>
  <c r="BO35" i="18" s="1"/>
  <c r="BN35" i="18" s="1"/>
  <c r="BV25" i="18"/>
  <c r="BU25" i="18" s="1"/>
  <c r="BT25" i="18" s="1"/>
  <c r="BS25" i="18" s="1"/>
  <c r="BR25" i="18" s="1"/>
  <c r="BQ25" i="18" s="1"/>
  <c r="BP25" i="18" s="1"/>
  <c r="BO25" i="18" s="1"/>
  <c r="BN25" i="18" s="1"/>
  <c r="BV18" i="18"/>
  <c r="BU18" i="18" s="1"/>
  <c r="BT18" i="18" s="1"/>
  <c r="BS18" i="18" s="1"/>
  <c r="BR18" i="18" s="1"/>
  <c r="BQ18" i="18" s="1"/>
  <c r="BP18" i="18" s="1"/>
  <c r="BO18" i="18" s="1"/>
  <c r="BN18" i="18" s="1"/>
  <c r="BV17" i="18"/>
  <c r="BU17" i="18" s="1"/>
  <c r="BT17" i="18" s="1"/>
  <c r="BS17" i="18" s="1"/>
  <c r="BR17" i="18" s="1"/>
  <c r="BQ17" i="18" s="1"/>
  <c r="BP17" i="18" s="1"/>
  <c r="BO17" i="18" s="1"/>
  <c r="BN17" i="18" s="1"/>
  <c r="BV27" i="18"/>
  <c r="BU27" i="18" s="1"/>
  <c r="BT27" i="18" s="1"/>
  <c r="BS27" i="18" s="1"/>
  <c r="BR27" i="18" s="1"/>
  <c r="BQ27" i="18" s="1"/>
  <c r="BP27" i="18" s="1"/>
  <c r="BO27" i="18" s="1"/>
  <c r="BN27" i="18" s="1"/>
  <c r="BV22" i="18"/>
  <c r="BU22" i="18" s="1"/>
  <c r="BT22" i="18" s="1"/>
  <c r="BS22" i="18" s="1"/>
  <c r="BR22" i="18" s="1"/>
  <c r="BQ22" i="18" s="1"/>
  <c r="BP22" i="18" s="1"/>
  <c r="BO22" i="18" s="1"/>
  <c r="BN22" i="18" s="1"/>
  <c r="BV16" i="18"/>
  <c r="BU16" i="18" s="1"/>
  <c r="BT16" i="18" s="1"/>
  <c r="BS16" i="18" s="1"/>
  <c r="BR16" i="18" s="1"/>
  <c r="BQ16" i="18" s="1"/>
  <c r="BP16" i="18" s="1"/>
  <c r="BO16" i="18" s="1"/>
  <c r="BN16" i="18" s="1"/>
  <c r="BV13" i="18"/>
  <c r="BU13" i="18" s="1"/>
  <c r="BT13" i="18" s="1"/>
  <c r="BS13" i="18" s="1"/>
  <c r="BR13" i="18" s="1"/>
  <c r="BQ13" i="18" s="1"/>
  <c r="BP13" i="18" s="1"/>
  <c r="BO13" i="18" s="1"/>
  <c r="BN13" i="18" s="1"/>
  <c r="BV9" i="18"/>
  <c r="BU9" i="18" s="1"/>
  <c r="BT9" i="18" s="1"/>
  <c r="BS9" i="18" s="1"/>
  <c r="BR9" i="18" s="1"/>
  <c r="BQ9" i="18" s="1"/>
  <c r="BP9" i="18" s="1"/>
  <c r="BO9" i="18" s="1"/>
  <c r="BN9" i="18" s="1"/>
  <c r="BV12" i="18"/>
  <c r="BU12" i="18" s="1"/>
  <c r="BT12" i="18" s="1"/>
  <c r="BS12" i="18" s="1"/>
  <c r="BR12" i="18" s="1"/>
  <c r="BQ12" i="18" s="1"/>
  <c r="BP12" i="18" s="1"/>
  <c r="BO12" i="18" s="1"/>
  <c r="BN12" i="18" s="1"/>
  <c r="BV20" i="18"/>
  <c r="BU20" i="18" s="1"/>
  <c r="BT20" i="18" s="1"/>
  <c r="BS20" i="18" s="1"/>
  <c r="BR20" i="18" s="1"/>
  <c r="BQ20" i="18" s="1"/>
  <c r="BP20" i="18" s="1"/>
  <c r="BO20" i="18" s="1"/>
  <c r="BN20" i="18" s="1"/>
  <c r="BV14" i="18"/>
  <c r="BU14" i="18" s="1"/>
  <c r="BT14" i="18" s="1"/>
  <c r="BS14" i="18" s="1"/>
  <c r="BR14" i="18" s="1"/>
  <c r="BQ14" i="18" s="1"/>
  <c r="BP14" i="18" s="1"/>
  <c r="BO14" i="18" s="1"/>
  <c r="BN14" i="18" s="1"/>
  <c r="BV8" i="18"/>
  <c r="BU8" i="18" s="1"/>
  <c r="BT8" i="18" s="1"/>
  <c r="BS8" i="18" s="1"/>
  <c r="BR8" i="18" s="1"/>
  <c r="BQ8" i="18" s="1"/>
  <c r="BP8" i="18" s="1"/>
  <c r="BO8" i="18" s="1"/>
  <c r="BN8" i="18" s="1"/>
  <c r="BV10" i="18"/>
  <c r="BU10" i="18" s="1"/>
  <c r="BT10" i="18" s="1"/>
  <c r="BS10" i="18" s="1"/>
  <c r="BR10" i="18" s="1"/>
  <c r="BQ10" i="18" s="1"/>
  <c r="BP10" i="18" s="1"/>
  <c r="BO10" i="18" s="1"/>
  <c r="BN10" i="18" s="1"/>
  <c r="BV7" i="18"/>
  <c r="BU7" i="18" s="1"/>
  <c r="BT7" i="18" s="1"/>
  <c r="BS7" i="18" s="1"/>
  <c r="BR7" i="18" s="1"/>
  <c r="BQ7" i="18" s="1"/>
  <c r="BP7" i="18" s="1"/>
  <c r="BO7" i="18" s="1"/>
  <c r="BN7" i="18" s="1"/>
  <c r="BV4" i="18"/>
  <c r="BU4" i="18" s="1"/>
  <c r="BT4" i="18" s="1"/>
  <c r="BS4" i="18" s="1"/>
  <c r="BR4" i="18" s="1"/>
  <c r="BQ4" i="18" s="1"/>
  <c r="BP4" i="18" s="1"/>
  <c r="BO4" i="18" s="1"/>
  <c r="BN4" i="18" s="1"/>
  <c r="BX1" i="18"/>
  <c r="N19" i="15"/>
  <c r="N36" i="15"/>
  <c r="N14" i="15"/>
  <c r="N6" i="15"/>
  <c r="M6" i="15" s="1"/>
  <c r="L6" i="15" s="1"/>
  <c r="C4" i="10"/>
  <c r="C4" i="1"/>
  <c r="C12" i="1"/>
  <c r="I12" i="1" s="1"/>
  <c r="H12" i="1" s="1"/>
  <c r="G12" i="1" s="1"/>
  <c r="F12" i="1" s="1"/>
  <c r="C40" i="1"/>
  <c r="CF28" i="18" l="1"/>
  <c r="CE28" i="18" s="1"/>
  <c r="CD28" i="18" s="1"/>
  <c r="CC28" i="18" s="1"/>
  <c r="CB28" i="18" s="1"/>
  <c r="CA28" i="18" s="1"/>
  <c r="BZ28" i="18" s="1"/>
  <c r="BY28" i="18" s="1"/>
  <c r="BX28" i="18" s="1"/>
  <c r="K6" i="15"/>
  <c r="J6" i="15" s="1"/>
  <c r="I6" i="15" s="1"/>
  <c r="H6" i="15" s="1"/>
  <c r="G6" i="15" s="1"/>
  <c r="F6" i="15" s="1"/>
  <c r="D6" i="15" s="1"/>
  <c r="CF43" i="18"/>
  <c r="CE43" i="18" s="1"/>
  <c r="CD43" i="18" s="1"/>
  <c r="CC43" i="18" s="1"/>
  <c r="CB43" i="18" s="1"/>
  <c r="CA43" i="18" s="1"/>
  <c r="BZ43" i="18" s="1"/>
  <c r="BY43" i="18" s="1"/>
  <c r="BX43" i="18" s="1"/>
  <c r="CF42" i="18"/>
  <c r="CE42" i="18" s="1"/>
  <c r="CD42" i="18" s="1"/>
  <c r="CC42" i="18" s="1"/>
  <c r="CB42" i="18" s="1"/>
  <c r="CA42" i="18" s="1"/>
  <c r="BZ42" i="18" s="1"/>
  <c r="BY42" i="18" s="1"/>
  <c r="BX42" i="18" s="1"/>
  <c r="CF40" i="18"/>
  <c r="CE40" i="18" s="1"/>
  <c r="CD40" i="18" s="1"/>
  <c r="CC40" i="18" s="1"/>
  <c r="CB40" i="18" s="1"/>
  <c r="CA40" i="18" s="1"/>
  <c r="BZ40" i="18" s="1"/>
  <c r="BY40" i="18" s="1"/>
  <c r="BX40" i="18" s="1"/>
  <c r="CF41" i="18"/>
  <c r="CE41" i="18" s="1"/>
  <c r="CD41" i="18" s="1"/>
  <c r="CC41" i="18" s="1"/>
  <c r="CB41" i="18" s="1"/>
  <c r="CA41" i="18" s="1"/>
  <c r="BZ41" i="18" s="1"/>
  <c r="BY41" i="18" s="1"/>
  <c r="BX41" i="18" s="1"/>
  <c r="M14" i="15"/>
  <c r="L14" i="15" s="1"/>
  <c r="M36" i="15"/>
  <c r="L36" i="15" s="1"/>
  <c r="M19" i="15"/>
  <c r="L19" i="15" s="1"/>
  <c r="CF21" i="18"/>
  <c r="CE21" i="18" s="1"/>
  <c r="CD21" i="18" s="1"/>
  <c r="CC21" i="18" s="1"/>
  <c r="CB21" i="18" s="1"/>
  <c r="CA21" i="18" s="1"/>
  <c r="BZ21" i="18" s="1"/>
  <c r="BY21" i="18" s="1"/>
  <c r="BX21" i="18" s="1"/>
  <c r="CF23" i="18"/>
  <c r="CE23" i="18" s="1"/>
  <c r="CD23" i="18" s="1"/>
  <c r="CC23" i="18" s="1"/>
  <c r="CB23" i="18" s="1"/>
  <c r="CA23" i="18" s="1"/>
  <c r="BZ23" i="18" s="1"/>
  <c r="BY23" i="18" s="1"/>
  <c r="BX23" i="18" s="1"/>
  <c r="CF11" i="18"/>
  <c r="CE11" i="18" s="1"/>
  <c r="CD11" i="18" s="1"/>
  <c r="CC11" i="18" s="1"/>
  <c r="CB11" i="18" s="1"/>
  <c r="CA11" i="18" s="1"/>
  <c r="BZ11" i="18" s="1"/>
  <c r="BY11" i="18" s="1"/>
  <c r="BX11" i="18" s="1"/>
  <c r="CF39" i="18"/>
  <c r="CE39" i="18" s="1"/>
  <c r="CD39" i="18" s="1"/>
  <c r="CC39" i="18" s="1"/>
  <c r="CB39" i="18" s="1"/>
  <c r="CA39" i="18" s="1"/>
  <c r="BZ39" i="18" s="1"/>
  <c r="BY39" i="18" s="1"/>
  <c r="BX39" i="18" s="1"/>
  <c r="CF30" i="18"/>
  <c r="CE30" i="18" s="1"/>
  <c r="CD30" i="18" s="1"/>
  <c r="CC30" i="18" s="1"/>
  <c r="CB30" i="18" s="1"/>
  <c r="CA30" i="18" s="1"/>
  <c r="BZ30" i="18" s="1"/>
  <c r="BY30" i="18" s="1"/>
  <c r="BX30" i="18" s="1"/>
  <c r="CF19" i="18"/>
  <c r="CE19" i="18" s="1"/>
  <c r="CD19" i="18" s="1"/>
  <c r="CC19" i="18" s="1"/>
  <c r="CB19" i="18" s="1"/>
  <c r="CA19" i="18" s="1"/>
  <c r="BZ19" i="18" s="1"/>
  <c r="BY19" i="18" s="1"/>
  <c r="BX19" i="18" s="1"/>
  <c r="CF15" i="18"/>
  <c r="CE15" i="18" s="1"/>
  <c r="CD15" i="18" s="1"/>
  <c r="CC15" i="18" s="1"/>
  <c r="CB15" i="18" s="1"/>
  <c r="CA15" i="18" s="1"/>
  <c r="BZ15" i="18" s="1"/>
  <c r="BY15" i="18" s="1"/>
  <c r="BX15" i="18" s="1"/>
  <c r="CF24" i="18"/>
  <c r="CE24" i="18" s="1"/>
  <c r="CD24" i="18" s="1"/>
  <c r="CC24" i="18" s="1"/>
  <c r="CB24" i="18" s="1"/>
  <c r="CA24" i="18" s="1"/>
  <c r="BZ24" i="18" s="1"/>
  <c r="BY24" i="18" s="1"/>
  <c r="BX24" i="18" s="1"/>
  <c r="CF5" i="18"/>
  <c r="CE5" i="18" s="1"/>
  <c r="CD5" i="18" s="1"/>
  <c r="CC5" i="18" s="1"/>
  <c r="CB5" i="18" s="1"/>
  <c r="CA5" i="18" s="1"/>
  <c r="BZ5" i="18" s="1"/>
  <c r="BY5" i="18" s="1"/>
  <c r="BX5" i="18" s="1"/>
  <c r="CF6" i="18"/>
  <c r="CE6" i="18" s="1"/>
  <c r="CD6" i="18" s="1"/>
  <c r="CC6" i="18" s="1"/>
  <c r="CB6" i="18" s="1"/>
  <c r="CA6" i="18" s="1"/>
  <c r="BZ6" i="18" s="1"/>
  <c r="BY6" i="18" s="1"/>
  <c r="BX6" i="18" s="1"/>
  <c r="CF37" i="18"/>
  <c r="CE37" i="18" s="1"/>
  <c r="CD37" i="18" s="1"/>
  <c r="CC37" i="18" s="1"/>
  <c r="CB37" i="18" s="1"/>
  <c r="CA37" i="18" s="1"/>
  <c r="BZ37" i="18" s="1"/>
  <c r="BY37" i="18" s="1"/>
  <c r="BX37" i="18" s="1"/>
  <c r="CF38" i="18"/>
  <c r="CE38" i="18" s="1"/>
  <c r="CD38" i="18" s="1"/>
  <c r="CC38" i="18" s="1"/>
  <c r="CB38" i="18" s="1"/>
  <c r="CA38" i="18" s="1"/>
  <c r="BZ38" i="18" s="1"/>
  <c r="BY38" i="18" s="1"/>
  <c r="BX38" i="18" s="1"/>
  <c r="CF36" i="18"/>
  <c r="CE36" i="18" s="1"/>
  <c r="CD36" i="18" s="1"/>
  <c r="CC36" i="18" s="1"/>
  <c r="CB36" i="18" s="1"/>
  <c r="CA36" i="18" s="1"/>
  <c r="BZ36" i="18" s="1"/>
  <c r="BY36" i="18" s="1"/>
  <c r="BX36" i="18" s="1"/>
  <c r="CF34" i="18"/>
  <c r="CE34" i="18" s="1"/>
  <c r="CD34" i="18" s="1"/>
  <c r="CC34" i="18" s="1"/>
  <c r="CB34" i="18" s="1"/>
  <c r="CA34" i="18" s="1"/>
  <c r="BZ34" i="18" s="1"/>
  <c r="BY34" i="18" s="1"/>
  <c r="BX34" i="18" s="1"/>
  <c r="CF35" i="18"/>
  <c r="CE35" i="18" s="1"/>
  <c r="CD35" i="18" s="1"/>
  <c r="CC35" i="18" s="1"/>
  <c r="CB35" i="18" s="1"/>
  <c r="CA35" i="18" s="1"/>
  <c r="BZ35" i="18" s="1"/>
  <c r="BY35" i="18" s="1"/>
  <c r="BX35" i="18" s="1"/>
  <c r="CF33" i="18"/>
  <c r="CE33" i="18" s="1"/>
  <c r="CD33" i="18" s="1"/>
  <c r="CC33" i="18" s="1"/>
  <c r="CB33" i="18" s="1"/>
  <c r="CA33" i="18" s="1"/>
  <c r="BZ33" i="18" s="1"/>
  <c r="BY33" i="18" s="1"/>
  <c r="BX33" i="18" s="1"/>
  <c r="CF27" i="18"/>
  <c r="CE27" i="18" s="1"/>
  <c r="CD27" i="18" s="1"/>
  <c r="CC27" i="18" s="1"/>
  <c r="CB27" i="18" s="1"/>
  <c r="CA27" i="18" s="1"/>
  <c r="BZ27" i="18" s="1"/>
  <c r="BY27" i="18" s="1"/>
  <c r="BX27" i="18" s="1"/>
  <c r="CF32" i="18"/>
  <c r="CE32" i="18" s="1"/>
  <c r="CD32" i="18" s="1"/>
  <c r="CC32" i="18" s="1"/>
  <c r="CB32" i="18" s="1"/>
  <c r="CA32" i="18" s="1"/>
  <c r="BZ32" i="18" s="1"/>
  <c r="BY32" i="18" s="1"/>
  <c r="BX32" i="18" s="1"/>
  <c r="CF31" i="18"/>
  <c r="CE31" i="18" s="1"/>
  <c r="CD31" i="18" s="1"/>
  <c r="CC31" i="18" s="1"/>
  <c r="CB31" i="18" s="1"/>
  <c r="CA31" i="18" s="1"/>
  <c r="BZ31" i="18" s="1"/>
  <c r="BY31" i="18" s="1"/>
  <c r="BX31" i="18" s="1"/>
  <c r="CF26" i="18"/>
  <c r="CE26" i="18" s="1"/>
  <c r="CD26" i="18" s="1"/>
  <c r="CC26" i="18" s="1"/>
  <c r="CB26" i="18" s="1"/>
  <c r="CA26" i="18" s="1"/>
  <c r="BZ26" i="18" s="1"/>
  <c r="BY26" i="18" s="1"/>
  <c r="BX26" i="18" s="1"/>
  <c r="CF20" i="18"/>
  <c r="CE20" i="18" s="1"/>
  <c r="CD20" i="18" s="1"/>
  <c r="CC20" i="18" s="1"/>
  <c r="CB20" i="18" s="1"/>
  <c r="CA20" i="18" s="1"/>
  <c r="BZ20" i="18" s="1"/>
  <c r="BY20" i="18" s="1"/>
  <c r="BX20" i="18" s="1"/>
  <c r="CF22" i="18"/>
  <c r="CE22" i="18" s="1"/>
  <c r="CD22" i="18" s="1"/>
  <c r="CC22" i="18" s="1"/>
  <c r="CB22" i="18" s="1"/>
  <c r="CA22" i="18" s="1"/>
  <c r="BZ22" i="18" s="1"/>
  <c r="BY22" i="18" s="1"/>
  <c r="BX22" i="18" s="1"/>
  <c r="CF29" i="18"/>
  <c r="CE29" i="18" s="1"/>
  <c r="CD29" i="18" s="1"/>
  <c r="CC29" i="18" s="1"/>
  <c r="CB29" i="18" s="1"/>
  <c r="CA29" i="18" s="1"/>
  <c r="BZ29" i="18" s="1"/>
  <c r="BY29" i="18" s="1"/>
  <c r="BX29" i="18" s="1"/>
  <c r="CF25" i="18"/>
  <c r="CE25" i="18" s="1"/>
  <c r="CD25" i="18" s="1"/>
  <c r="CC25" i="18" s="1"/>
  <c r="CB25" i="18" s="1"/>
  <c r="CA25" i="18" s="1"/>
  <c r="BZ25" i="18" s="1"/>
  <c r="BY25" i="18" s="1"/>
  <c r="BX25" i="18" s="1"/>
  <c r="CF17" i="18"/>
  <c r="CE17" i="18" s="1"/>
  <c r="CD17" i="18" s="1"/>
  <c r="CC17" i="18" s="1"/>
  <c r="CB17" i="18" s="1"/>
  <c r="CA17" i="18" s="1"/>
  <c r="BZ17" i="18" s="1"/>
  <c r="BY17" i="18" s="1"/>
  <c r="BX17" i="18" s="1"/>
  <c r="CF12" i="18"/>
  <c r="CE12" i="18" s="1"/>
  <c r="CD12" i="18" s="1"/>
  <c r="CC12" i="18" s="1"/>
  <c r="CB12" i="18" s="1"/>
  <c r="CA12" i="18" s="1"/>
  <c r="BZ12" i="18" s="1"/>
  <c r="BY12" i="18" s="1"/>
  <c r="BX12" i="18" s="1"/>
  <c r="CF14" i="18"/>
  <c r="CE14" i="18" s="1"/>
  <c r="CD14" i="18" s="1"/>
  <c r="CC14" i="18" s="1"/>
  <c r="CB14" i="18" s="1"/>
  <c r="CA14" i="18" s="1"/>
  <c r="BZ14" i="18" s="1"/>
  <c r="BY14" i="18" s="1"/>
  <c r="BX14" i="18" s="1"/>
  <c r="CF4" i="18"/>
  <c r="CE4" i="18" s="1"/>
  <c r="CD4" i="18" s="1"/>
  <c r="CC4" i="18" s="1"/>
  <c r="CB4" i="18" s="1"/>
  <c r="CA4" i="18" s="1"/>
  <c r="BZ4" i="18" s="1"/>
  <c r="BY4" i="18" s="1"/>
  <c r="BX4" i="18" s="1"/>
  <c r="CF18" i="18"/>
  <c r="CE18" i="18" s="1"/>
  <c r="CD18" i="18" s="1"/>
  <c r="CC18" i="18" s="1"/>
  <c r="CB18" i="18" s="1"/>
  <c r="CA18" i="18" s="1"/>
  <c r="BZ18" i="18" s="1"/>
  <c r="BY18" i="18" s="1"/>
  <c r="BX18" i="18" s="1"/>
  <c r="CF13" i="18"/>
  <c r="CE13" i="18" s="1"/>
  <c r="CD13" i="18" s="1"/>
  <c r="CC13" i="18" s="1"/>
  <c r="CB13" i="18" s="1"/>
  <c r="CA13" i="18" s="1"/>
  <c r="BZ13" i="18" s="1"/>
  <c r="BY13" i="18" s="1"/>
  <c r="BX13" i="18" s="1"/>
  <c r="CF10" i="18"/>
  <c r="CE10" i="18" s="1"/>
  <c r="CD10" i="18" s="1"/>
  <c r="CC10" i="18" s="1"/>
  <c r="CB10" i="18" s="1"/>
  <c r="CA10" i="18" s="1"/>
  <c r="BZ10" i="18" s="1"/>
  <c r="BY10" i="18" s="1"/>
  <c r="BX10" i="18" s="1"/>
  <c r="CF16" i="18"/>
  <c r="CE16" i="18" s="1"/>
  <c r="CD16" i="18" s="1"/>
  <c r="CC16" i="18" s="1"/>
  <c r="CB16" i="18" s="1"/>
  <c r="CA16" i="18" s="1"/>
  <c r="BZ16" i="18" s="1"/>
  <c r="BY16" i="18" s="1"/>
  <c r="BX16" i="18" s="1"/>
  <c r="CF9" i="18"/>
  <c r="CE9" i="18" s="1"/>
  <c r="CD9" i="18" s="1"/>
  <c r="CC9" i="18" s="1"/>
  <c r="CB9" i="18" s="1"/>
  <c r="CA9" i="18" s="1"/>
  <c r="BZ9" i="18" s="1"/>
  <c r="BY9" i="18" s="1"/>
  <c r="BX9" i="18" s="1"/>
  <c r="CH1" i="18"/>
  <c r="CF8" i="18"/>
  <c r="CE8" i="18" s="1"/>
  <c r="CD8" i="18" s="1"/>
  <c r="CC8" i="18" s="1"/>
  <c r="CB8" i="18" s="1"/>
  <c r="CA8" i="18" s="1"/>
  <c r="BZ8" i="18" s="1"/>
  <c r="BY8" i="18" s="1"/>
  <c r="BX8" i="18" s="1"/>
  <c r="CF7" i="18"/>
  <c r="CE7" i="18" s="1"/>
  <c r="CD7" i="18" s="1"/>
  <c r="CC7" i="18" s="1"/>
  <c r="CB7" i="18" s="1"/>
  <c r="CA7" i="18" s="1"/>
  <c r="BZ7" i="18" s="1"/>
  <c r="BY7" i="18" s="1"/>
  <c r="BX7" i="18" s="1"/>
  <c r="C38" i="9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B38" i="9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C21" i="9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B21" i="9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P1" i="15"/>
  <c r="N43" i="15"/>
  <c r="N40" i="15"/>
  <c r="N32" i="15"/>
  <c r="N25" i="15"/>
  <c r="N24" i="15"/>
  <c r="N22" i="15"/>
  <c r="N21" i="15"/>
  <c r="N17" i="15"/>
  <c r="N16" i="15"/>
  <c r="N15" i="15"/>
  <c r="N5" i="15"/>
  <c r="M5" i="15" s="1"/>
  <c r="L5" i="15" s="1"/>
  <c r="EC3" i="15"/>
  <c r="DS3" i="15"/>
  <c r="DI3" i="15"/>
  <c r="CY3" i="15"/>
  <c r="CO3" i="15"/>
  <c r="CE3" i="15"/>
  <c r="BU3" i="15"/>
  <c r="BK3" i="15"/>
  <c r="BA3" i="15"/>
  <c r="AQ3" i="15"/>
  <c r="AG3" i="15"/>
  <c r="W3" i="15"/>
  <c r="M3" i="15"/>
  <c r="P1" i="10"/>
  <c r="N43" i="10"/>
  <c r="N39" i="10"/>
  <c r="N38" i="10"/>
  <c r="N36" i="10"/>
  <c r="N35" i="10"/>
  <c r="N34" i="10"/>
  <c r="N32" i="10"/>
  <c r="N31" i="10"/>
  <c r="N30" i="10"/>
  <c r="N29" i="10"/>
  <c r="N25" i="10"/>
  <c r="N24" i="10"/>
  <c r="N22" i="10"/>
  <c r="N21" i="10"/>
  <c r="N20" i="10"/>
  <c r="N18" i="10"/>
  <c r="N9" i="10"/>
  <c r="N8" i="10"/>
  <c r="N7" i="10"/>
  <c r="M7" i="10" s="1"/>
  <c r="L7" i="10" s="1"/>
  <c r="N6" i="10"/>
  <c r="N4" i="10"/>
  <c r="AG3" i="10"/>
  <c r="EB3" i="15"/>
  <c r="DX3" i="15"/>
  <c r="DV3" i="15"/>
  <c r="DR3" i="15"/>
  <c r="DN3" i="15"/>
  <c r="DL3" i="15"/>
  <c r="DH3" i="15"/>
  <c r="DD3" i="15"/>
  <c r="DB3" i="15"/>
  <c r="CX3" i="15"/>
  <c r="CT3" i="15"/>
  <c r="CR3" i="15"/>
  <c r="CN3" i="15"/>
  <c r="CJ3" i="15"/>
  <c r="CH3" i="15"/>
  <c r="CD3" i="15"/>
  <c r="BZ3" i="15"/>
  <c r="BX3" i="15"/>
  <c r="BT3" i="15"/>
  <c r="BP3" i="15"/>
  <c r="BN3" i="15"/>
  <c r="BJ3" i="15"/>
  <c r="BF3" i="15"/>
  <c r="BD3" i="15"/>
  <c r="AZ3" i="15"/>
  <c r="AV3" i="15"/>
  <c r="AT3" i="15"/>
  <c r="AP3" i="15"/>
  <c r="AL3" i="15"/>
  <c r="AJ3" i="15"/>
  <c r="AF3" i="15"/>
  <c r="AB3" i="15"/>
  <c r="Z3" i="15"/>
  <c r="V3" i="15"/>
  <c r="R3" i="15"/>
  <c r="P3" i="15"/>
  <c r="L3" i="15"/>
  <c r="H3" i="15"/>
  <c r="F3" i="15"/>
  <c r="T1" i="15"/>
  <c r="AD1" i="15" s="1"/>
  <c r="AN1" i="15" s="1"/>
  <c r="AX1" i="15" s="1"/>
  <c r="BH1" i="15" s="1"/>
  <c r="BR1" i="15" s="1"/>
  <c r="CB1" i="15" s="1"/>
  <c r="CL1" i="15" s="1"/>
  <c r="CV1" i="15" s="1"/>
  <c r="DF1" i="15" s="1"/>
  <c r="DP1" i="15" s="1"/>
  <c r="DZ1" i="15" s="1"/>
  <c r="H7" i="9"/>
  <c r="K3" i="1"/>
  <c r="S3" i="1"/>
  <c r="N1" i="1"/>
  <c r="G3" i="9"/>
  <c r="G7" i="9" s="1"/>
  <c r="F3" i="9"/>
  <c r="F7" i="9" s="1"/>
  <c r="L26" i="1"/>
  <c r="K26" i="1" s="1"/>
  <c r="J26" i="1" s="1"/>
  <c r="L17" i="1"/>
  <c r="K17" i="1" s="1"/>
  <c r="J17" i="1" s="1"/>
  <c r="I17" i="1" s="1"/>
  <c r="H17" i="1" s="1"/>
  <c r="G17" i="1" s="1"/>
  <c r="F17" i="1" s="1"/>
  <c r="L38" i="1"/>
  <c r="K38" i="1" s="1"/>
  <c r="J38" i="1" s="1"/>
  <c r="I38" i="1" s="1"/>
  <c r="H38" i="1" s="1"/>
  <c r="G38" i="1" s="1"/>
  <c r="F38" i="1" s="1"/>
  <c r="L33" i="1"/>
  <c r="K33" i="1" s="1"/>
  <c r="J33" i="1" s="1"/>
  <c r="I33" i="1" s="1"/>
  <c r="H33" i="1" s="1"/>
  <c r="G33" i="1" s="1"/>
  <c r="F33" i="1" s="1"/>
  <c r="D33" i="1" s="1"/>
  <c r="L15" i="1"/>
  <c r="K15" i="1" s="1"/>
  <c r="J15" i="1" s="1"/>
  <c r="I15" i="1" s="1"/>
  <c r="H15" i="1" s="1"/>
  <c r="G15" i="1" s="1"/>
  <c r="F15" i="1" s="1"/>
  <c r="BT3" i="1"/>
  <c r="DC3" i="1"/>
  <c r="CU3" i="1"/>
  <c r="CM3" i="1"/>
  <c r="CE3" i="1"/>
  <c r="BW3" i="1"/>
  <c r="BO3" i="1"/>
  <c r="BG3" i="1"/>
  <c r="AY3" i="1"/>
  <c r="AQ3" i="1"/>
  <c r="AI3" i="1"/>
  <c r="AA3" i="1"/>
  <c r="CZ3" i="1"/>
  <c r="CR3" i="1"/>
  <c r="CJ3" i="1"/>
  <c r="CB3" i="1"/>
  <c r="BL3" i="1"/>
  <c r="BD3" i="1"/>
  <c r="AV3" i="1"/>
  <c r="AN3" i="1"/>
  <c r="AF3" i="1"/>
  <c r="X3" i="1"/>
  <c r="P3" i="1"/>
  <c r="H3" i="1"/>
  <c r="EB3" i="10"/>
  <c r="DX3" i="10"/>
  <c r="DV3" i="10"/>
  <c r="DR3" i="10"/>
  <c r="DN3" i="10"/>
  <c r="DL3" i="10"/>
  <c r="DH3" i="10"/>
  <c r="DD3" i="10"/>
  <c r="DB3" i="10"/>
  <c r="CX3" i="10"/>
  <c r="CT3" i="10"/>
  <c r="CR3" i="10"/>
  <c r="CN3" i="10"/>
  <c r="CJ3" i="10"/>
  <c r="CH3" i="10"/>
  <c r="CD3" i="10"/>
  <c r="BZ3" i="10"/>
  <c r="BX3" i="10"/>
  <c r="BT3" i="10"/>
  <c r="BP3" i="10"/>
  <c r="BN3" i="10"/>
  <c r="BJ3" i="10"/>
  <c r="BF3" i="10"/>
  <c r="BD3" i="10"/>
  <c r="AZ3" i="10"/>
  <c r="AV3" i="10"/>
  <c r="AT3" i="10"/>
  <c r="AP3" i="10"/>
  <c r="AL3" i="10"/>
  <c r="AJ3" i="10"/>
  <c r="AF3" i="10"/>
  <c r="AB3" i="10"/>
  <c r="Z3" i="10"/>
  <c r="V3" i="10"/>
  <c r="R3" i="10"/>
  <c r="P3" i="10"/>
  <c r="H3" i="10"/>
  <c r="L36" i="1"/>
  <c r="K36" i="1" s="1"/>
  <c r="J36" i="1" s="1"/>
  <c r="I36" i="1" s="1"/>
  <c r="H36" i="1" s="1"/>
  <c r="G36" i="1" s="1"/>
  <c r="F36" i="1" s="1"/>
  <c r="D36" i="1" s="1"/>
  <c r="CX3" i="1"/>
  <c r="CP3" i="1"/>
  <c r="CH3" i="1"/>
  <c r="BZ3" i="1"/>
  <c r="BR3" i="1"/>
  <c r="BJ3" i="1"/>
  <c r="BB3" i="1"/>
  <c r="AT3" i="1"/>
  <c r="AL3" i="1"/>
  <c r="AD3" i="1"/>
  <c r="V3" i="1"/>
  <c r="N3" i="1"/>
  <c r="F3" i="1"/>
  <c r="F3" i="10"/>
  <c r="L3" i="10"/>
  <c r="T1" i="10"/>
  <c r="AD1" i="10" s="1"/>
  <c r="AN1" i="10" s="1"/>
  <c r="AX1" i="10" s="1"/>
  <c r="BH1" i="10" s="1"/>
  <c r="BR1" i="10" s="1"/>
  <c r="CB1" i="10" s="1"/>
  <c r="CL1" i="10" s="1"/>
  <c r="CV1" i="10" s="1"/>
  <c r="DF1" i="10" s="1"/>
  <c r="DP1" i="10" s="1"/>
  <c r="DZ1" i="10" s="1"/>
  <c r="L41" i="1"/>
  <c r="K41" i="1" s="1"/>
  <c r="J41" i="1" s="1"/>
  <c r="L27" i="1"/>
  <c r="K27" i="1" s="1"/>
  <c r="J27" i="1" s="1"/>
  <c r="I27" i="1" s="1"/>
  <c r="H27" i="1" s="1"/>
  <c r="G27" i="1" s="1"/>
  <c r="F27" i="1" s="1"/>
  <c r="R1" i="1"/>
  <c r="Z1" i="1" s="1"/>
  <c r="AH1" i="1" s="1"/>
  <c r="AP1" i="1" s="1"/>
  <c r="AX1" i="1" s="1"/>
  <c r="BF1" i="1" s="1"/>
  <c r="BN1" i="1" s="1"/>
  <c r="BV1" i="1" s="1"/>
  <c r="CD1" i="1" s="1"/>
  <c r="CL1" i="1" s="1"/>
  <c r="CT1" i="1" s="1"/>
  <c r="DB1" i="1" s="1"/>
  <c r="L16" i="1"/>
  <c r="K16" i="1" s="1"/>
  <c r="J16" i="1" s="1"/>
  <c r="I16" i="1" s="1"/>
  <c r="H16" i="1" s="1"/>
  <c r="G16" i="1" s="1"/>
  <c r="F16" i="1" s="1"/>
  <c r="L21" i="1"/>
  <c r="K21" i="1" s="1"/>
  <c r="J21" i="1" s="1"/>
  <c r="I21" i="1" s="1"/>
  <c r="H21" i="1" s="1"/>
  <c r="G21" i="1" s="1"/>
  <c r="F21" i="1" s="1"/>
  <c r="L4" i="1"/>
  <c r="K4" i="1" s="1"/>
  <c r="J4" i="1" s="1"/>
  <c r="L20" i="1"/>
  <c r="K20" i="1" s="1"/>
  <c r="J20" i="1" s="1"/>
  <c r="I20" i="1" s="1"/>
  <c r="H20" i="1" s="1"/>
  <c r="G20" i="1" s="1"/>
  <c r="F20" i="1" s="1"/>
  <c r="L18" i="1"/>
  <c r="K18" i="1" s="1"/>
  <c r="J18" i="1" s="1"/>
  <c r="I18" i="1" s="1"/>
  <c r="H18" i="1" s="1"/>
  <c r="G18" i="1" s="1"/>
  <c r="F18" i="1" s="1"/>
  <c r="L23" i="1"/>
  <c r="K23" i="1" s="1"/>
  <c r="J23" i="1" s="1"/>
  <c r="I23" i="1" s="1"/>
  <c r="H23" i="1" s="1"/>
  <c r="G23" i="1" s="1"/>
  <c r="F23" i="1" s="1"/>
  <c r="L19" i="1"/>
  <c r="K19" i="1" s="1"/>
  <c r="J19" i="1" s="1"/>
  <c r="I19" i="1" s="1"/>
  <c r="H19" i="1" s="1"/>
  <c r="G19" i="1" s="1"/>
  <c r="F19" i="1" s="1"/>
  <c r="L39" i="1"/>
  <c r="K39" i="1" s="1"/>
  <c r="J39" i="1" s="1"/>
  <c r="I39" i="1" s="1"/>
  <c r="H39" i="1" s="1"/>
  <c r="G39" i="1" s="1"/>
  <c r="F39" i="1" s="1"/>
  <c r="L31" i="1"/>
  <c r="K31" i="1" s="1"/>
  <c r="J31" i="1" s="1"/>
  <c r="L30" i="1"/>
  <c r="K30" i="1" s="1"/>
  <c r="J30" i="1" s="1"/>
  <c r="I30" i="1" s="1"/>
  <c r="H30" i="1" s="1"/>
  <c r="G30" i="1" s="1"/>
  <c r="F30" i="1" s="1"/>
  <c r="L10" i="1"/>
  <c r="K10" i="1" s="1"/>
  <c r="J10" i="1" s="1"/>
  <c r="L43" i="1"/>
  <c r="K43" i="1" s="1"/>
  <c r="J43" i="1" s="1"/>
  <c r="I43" i="1" s="1"/>
  <c r="H43" i="1" s="1"/>
  <c r="G43" i="1" s="1"/>
  <c r="F43" i="1" s="1"/>
  <c r="L42" i="1"/>
  <c r="K42" i="1" s="1"/>
  <c r="J42" i="1" s="1"/>
  <c r="I42" i="1" s="1"/>
  <c r="H42" i="1" s="1"/>
  <c r="G42" i="1" s="1"/>
  <c r="F42" i="1" s="1"/>
  <c r="L40" i="1"/>
  <c r="K40" i="1" s="1"/>
  <c r="J40" i="1" s="1"/>
  <c r="L35" i="1"/>
  <c r="K35" i="1" s="1"/>
  <c r="J35" i="1" s="1"/>
  <c r="L34" i="1"/>
  <c r="K34" i="1" s="1"/>
  <c r="J34" i="1" s="1"/>
  <c r="I34" i="1" s="1"/>
  <c r="H34" i="1" s="1"/>
  <c r="G34" i="1" s="1"/>
  <c r="F34" i="1" s="1"/>
  <c r="L29" i="1"/>
  <c r="K29" i="1" s="1"/>
  <c r="J29" i="1" s="1"/>
  <c r="I29" i="1" s="1"/>
  <c r="H29" i="1" s="1"/>
  <c r="G29" i="1" s="1"/>
  <c r="F29" i="1" s="1"/>
  <c r="L13" i="1"/>
  <c r="K13" i="1" s="1"/>
  <c r="J13" i="1" s="1"/>
  <c r="I13" i="1" s="1"/>
  <c r="H13" i="1" s="1"/>
  <c r="G13" i="1" s="1"/>
  <c r="F13" i="1" s="1"/>
  <c r="D13" i="1" s="1"/>
  <c r="D12" i="1"/>
  <c r="L11" i="1"/>
  <c r="K11" i="1" s="1"/>
  <c r="J11" i="1" s="1"/>
  <c r="I11" i="1" s="1"/>
  <c r="H11" i="1" s="1"/>
  <c r="G11" i="1" s="1"/>
  <c r="F11" i="1" s="1"/>
  <c r="X15" i="15" l="1"/>
  <c r="W15" i="15" s="1"/>
  <c r="V15" i="15" s="1"/>
  <c r="X34" i="15"/>
  <c r="W34" i="15" s="1"/>
  <c r="V34" i="15" s="1"/>
  <c r="U34" i="15" s="1"/>
  <c r="T34" i="15" s="1"/>
  <c r="S34" i="15" s="1"/>
  <c r="R34" i="15" s="1"/>
  <c r="Q34" i="15" s="1"/>
  <c r="P34" i="15" s="1"/>
  <c r="X28" i="15"/>
  <c r="W28" i="15" s="1"/>
  <c r="V28" i="15" s="1"/>
  <c r="U28" i="15" s="1"/>
  <c r="T28" i="15" s="1"/>
  <c r="S28" i="15" s="1"/>
  <c r="R28" i="15" s="1"/>
  <c r="Q28" i="15" s="1"/>
  <c r="P28" i="15" s="1"/>
  <c r="X6" i="10"/>
  <c r="W6" i="10" s="1"/>
  <c r="V6" i="10" s="1"/>
  <c r="U6" i="10" s="1"/>
  <c r="T6" i="10" s="1"/>
  <c r="S6" i="10" s="1"/>
  <c r="R6" i="10" s="1"/>
  <c r="Q6" i="10" s="1"/>
  <c r="P6" i="10" s="1"/>
  <c r="X28" i="10"/>
  <c r="W28" i="10" s="1"/>
  <c r="V28" i="10" s="1"/>
  <c r="U28" i="10" s="1"/>
  <c r="T28" i="10" s="1"/>
  <c r="S28" i="10" s="1"/>
  <c r="R28" i="10" s="1"/>
  <c r="Q28" i="10" s="1"/>
  <c r="P28" i="10" s="1"/>
  <c r="CP28" i="18"/>
  <c r="CO28" i="18" s="1"/>
  <c r="CN28" i="18" s="1"/>
  <c r="CM28" i="18" s="1"/>
  <c r="CL28" i="18" s="1"/>
  <c r="CK28" i="18" s="1"/>
  <c r="CJ28" i="18" s="1"/>
  <c r="CI28" i="18" s="1"/>
  <c r="CH28" i="18" s="1"/>
  <c r="T28" i="1"/>
  <c r="S28" i="1" s="1"/>
  <c r="R28" i="1" s="1"/>
  <c r="Q28" i="1" s="1"/>
  <c r="P28" i="1" s="1"/>
  <c r="O28" i="1" s="1"/>
  <c r="N28" i="1" s="1"/>
  <c r="M6" i="10"/>
  <c r="L6" i="10" s="1"/>
  <c r="M8" i="10"/>
  <c r="L8" i="10" s="1"/>
  <c r="M18" i="10"/>
  <c r="L18" i="10" s="1"/>
  <c r="M22" i="10"/>
  <c r="L22" i="10" s="1"/>
  <c r="M30" i="10"/>
  <c r="L30" i="10" s="1"/>
  <c r="M35" i="10"/>
  <c r="L35" i="10" s="1"/>
  <c r="M39" i="10"/>
  <c r="L39" i="10" s="1"/>
  <c r="M43" i="10"/>
  <c r="L43" i="10" s="1"/>
  <c r="K36" i="15"/>
  <c r="J36" i="15" s="1"/>
  <c r="I36" i="15" s="1"/>
  <c r="H36" i="15" s="1"/>
  <c r="G36" i="15" s="1"/>
  <c r="F36" i="15" s="1"/>
  <c r="D36" i="15" s="1"/>
  <c r="K7" i="10"/>
  <c r="J7" i="10" s="1"/>
  <c r="I7" i="10" s="1"/>
  <c r="H7" i="10" s="1"/>
  <c r="G7" i="10" s="1"/>
  <c r="F7" i="10" s="1"/>
  <c r="M9" i="10"/>
  <c r="L9" i="10" s="1"/>
  <c r="M20" i="10"/>
  <c r="L20" i="10" s="1"/>
  <c r="M24" i="10"/>
  <c r="L24" i="10" s="1"/>
  <c r="M31" i="10"/>
  <c r="L31" i="10" s="1"/>
  <c r="X17" i="10"/>
  <c r="X11" i="10"/>
  <c r="W11" i="10" s="1"/>
  <c r="V11" i="10" s="1"/>
  <c r="U11" i="10" s="1"/>
  <c r="T11" i="10" s="1"/>
  <c r="S11" i="10" s="1"/>
  <c r="R11" i="10" s="1"/>
  <c r="Q11" i="10" s="1"/>
  <c r="P11" i="10" s="1"/>
  <c r="X41" i="10"/>
  <c r="X13" i="10"/>
  <c r="X16" i="10"/>
  <c r="X15" i="10"/>
  <c r="X10" i="10"/>
  <c r="X40" i="10"/>
  <c r="X14" i="10"/>
  <c r="X12" i="10"/>
  <c r="U15" i="15"/>
  <c r="T15" i="15" s="1"/>
  <c r="S15" i="15" s="1"/>
  <c r="R15" i="15" s="1"/>
  <c r="Q15" i="15" s="1"/>
  <c r="P15" i="15" s="1"/>
  <c r="K14" i="15"/>
  <c r="J14" i="15" s="1"/>
  <c r="I14" i="15" s="1"/>
  <c r="H14" i="15" s="1"/>
  <c r="G14" i="15" s="1"/>
  <c r="F14" i="15" s="1"/>
  <c r="D14" i="15" s="1"/>
  <c r="M21" i="10"/>
  <c r="L21" i="10" s="1"/>
  <c r="M25" i="10"/>
  <c r="L25" i="10" s="1"/>
  <c r="M32" i="10"/>
  <c r="L32" i="10" s="1"/>
  <c r="M36" i="10"/>
  <c r="L36" i="10" s="1"/>
  <c r="M4" i="10"/>
  <c r="L4" i="10" s="1"/>
  <c r="M29" i="10"/>
  <c r="L29" i="10" s="1"/>
  <c r="M34" i="10"/>
  <c r="L34" i="10" s="1"/>
  <c r="M38" i="10"/>
  <c r="L38" i="10" s="1"/>
  <c r="K5" i="15"/>
  <c r="J5" i="15" s="1"/>
  <c r="I5" i="15" s="1"/>
  <c r="H5" i="15" s="1"/>
  <c r="G5" i="15" s="1"/>
  <c r="F5" i="15" s="1"/>
  <c r="D5" i="15" s="1"/>
  <c r="K19" i="15"/>
  <c r="J19" i="15" s="1"/>
  <c r="I19" i="15" s="1"/>
  <c r="H19" i="15" s="1"/>
  <c r="G19" i="15" s="1"/>
  <c r="F19" i="15" s="1"/>
  <c r="D19" i="15" s="1"/>
  <c r="CP41" i="18"/>
  <c r="CO41" i="18" s="1"/>
  <c r="CN41" i="18" s="1"/>
  <c r="CM41" i="18" s="1"/>
  <c r="CL41" i="18" s="1"/>
  <c r="CK41" i="18" s="1"/>
  <c r="CJ41" i="18" s="1"/>
  <c r="CI41" i="18" s="1"/>
  <c r="CH41" i="18" s="1"/>
  <c r="CP43" i="18"/>
  <c r="CO43" i="18" s="1"/>
  <c r="CN43" i="18" s="1"/>
  <c r="CM43" i="18" s="1"/>
  <c r="CL43" i="18" s="1"/>
  <c r="CK43" i="18" s="1"/>
  <c r="CJ43" i="18" s="1"/>
  <c r="CI43" i="18" s="1"/>
  <c r="CH43" i="18" s="1"/>
  <c r="CP40" i="18"/>
  <c r="CO40" i="18" s="1"/>
  <c r="CN40" i="18" s="1"/>
  <c r="CM40" i="18" s="1"/>
  <c r="CL40" i="18" s="1"/>
  <c r="CK40" i="18" s="1"/>
  <c r="CJ40" i="18" s="1"/>
  <c r="CI40" i="18" s="1"/>
  <c r="CH40" i="18" s="1"/>
  <c r="CP42" i="18"/>
  <c r="CO42" i="18" s="1"/>
  <c r="CN42" i="18" s="1"/>
  <c r="CM42" i="18" s="1"/>
  <c r="CL42" i="18" s="1"/>
  <c r="CK42" i="18" s="1"/>
  <c r="CJ42" i="18" s="1"/>
  <c r="CI42" i="18" s="1"/>
  <c r="CH42" i="18" s="1"/>
  <c r="T20" i="1"/>
  <c r="S20" i="1" s="1"/>
  <c r="R20" i="1" s="1"/>
  <c r="Q20" i="1" s="1"/>
  <c r="P20" i="1" s="1"/>
  <c r="O20" i="1" s="1"/>
  <c r="N20" i="1" s="1"/>
  <c r="T9" i="1"/>
  <c r="S9" i="1" s="1"/>
  <c r="R9" i="1" s="1"/>
  <c r="Q9" i="1" s="1"/>
  <c r="P9" i="1" s="1"/>
  <c r="O9" i="1" s="1"/>
  <c r="N9" i="1" s="1"/>
  <c r="T5" i="1"/>
  <c r="S5" i="1" s="1"/>
  <c r="R5" i="1" s="1"/>
  <c r="Q5" i="1" s="1"/>
  <c r="P5" i="1" s="1"/>
  <c r="O5" i="1" s="1"/>
  <c r="N5" i="1" s="1"/>
  <c r="T6" i="1"/>
  <c r="S6" i="1" s="1"/>
  <c r="R6" i="1" s="1"/>
  <c r="Q6" i="1" s="1"/>
  <c r="P6" i="1" s="1"/>
  <c r="O6" i="1" s="1"/>
  <c r="N6" i="1" s="1"/>
  <c r="T7" i="1"/>
  <c r="S7" i="1" s="1"/>
  <c r="R7" i="1" s="1"/>
  <c r="Q7" i="1" s="1"/>
  <c r="P7" i="1" s="1"/>
  <c r="O7" i="1" s="1"/>
  <c r="N7" i="1" s="1"/>
  <c r="T8" i="1"/>
  <c r="S8" i="1" s="1"/>
  <c r="R8" i="1" s="1"/>
  <c r="Q8" i="1" s="1"/>
  <c r="P8" i="1" s="1"/>
  <c r="O8" i="1" s="1"/>
  <c r="N8" i="1" s="1"/>
  <c r="M17" i="15"/>
  <c r="L17" i="15" s="1"/>
  <c r="M24" i="15"/>
  <c r="L24" i="15" s="1"/>
  <c r="M40" i="15"/>
  <c r="L40" i="15" s="1"/>
  <c r="M15" i="15"/>
  <c r="L15" i="15" s="1"/>
  <c r="M21" i="15"/>
  <c r="L21" i="15" s="1"/>
  <c r="M25" i="15"/>
  <c r="L25" i="15" s="1"/>
  <c r="M43" i="15"/>
  <c r="L43" i="15" s="1"/>
  <c r="M32" i="15"/>
  <c r="L32" i="15" s="1"/>
  <c r="X42" i="15"/>
  <c r="W42" i="15" s="1"/>
  <c r="V42" i="15" s="1"/>
  <c r="X11" i="15"/>
  <c r="W11" i="15" s="1"/>
  <c r="V11" i="15" s="1"/>
  <c r="X12" i="15"/>
  <c r="W12" i="15" s="1"/>
  <c r="V12" i="15" s="1"/>
  <c r="X9" i="15"/>
  <c r="W9" i="15" s="1"/>
  <c r="V9" i="15" s="1"/>
  <c r="X10" i="15"/>
  <c r="W10" i="15" s="1"/>
  <c r="V10" i="15" s="1"/>
  <c r="M16" i="15"/>
  <c r="L16" i="15" s="1"/>
  <c r="M22" i="15"/>
  <c r="L22" i="15" s="1"/>
  <c r="CP39" i="18"/>
  <c r="CO39" i="18" s="1"/>
  <c r="CN39" i="18" s="1"/>
  <c r="CM39" i="18" s="1"/>
  <c r="CL39" i="18" s="1"/>
  <c r="CK39" i="18" s="1"/>
  <c r="CJ39" i="18" s="1"/>
  <c r="CI39" i="18" s="1"/>
  <c r="CH39" i="18" s="1"/>
  <c r="CP19" i="18"/>
  <c r="CO19" i="18" s="1"/>
  <c r="CN19" i="18" s="1"/>
  <c r="CM19" i="18" s="1"/>
  <c r="CL19" i="18" s="1"/>
  <c r="CK19" i="18" s="1"/>
  <c r="CJ19" i="18" s="1"/>
  <c r="CI19" i="18" s="1"/>
  <c r="CH19" i="18" s="1"/>
  <c r="CP6" i="18"/>
  <c r="CO6" i="18" s="1"/>
  <c r="CN6" i="18" s="1"/>
  <c r="CM6" i="18" s="1"/>
  <c r="CL6" i="18" s="1"/>
  <c r="CK6" i="18" s="1"/>
  <c r="CJ6" i="18" s="1"/>
  <c r="CI6" i="18" s="1"/>
  <c r="CH6" i="18" s="1"/>
  <c r="CP24" i="18"/>
  <c r="CO24" i="18" s="1"/>
  <c r="CN24" i="18" s="1"/>
  <c r="CM24" i="18" s="1"/>
  <c r="CL24" i="18" s="1"/>
  <c r="CK24" i="18" s="1"/>
  <c r="CJ24" i="18" s="1"/>
  <c r="CI24" i="18" s="1"/>
  <c r="CH24" i="18" s="1"/>
  <c r="CP30" i="18"/>
  <c r="CO30" i="18" s="1"/>
  <c r="CN30" i="18" s="1"/>
  <c r="CM30" i="18" s="1"/>
  <c r="CL30" i="18" s="1"/>
  <c r="CK30" i="18" s="1"/>
  <c r="CJ30" i="18" s="1"/>
  <c r="CI30" i="18" s="1"/>
  <c r="CH30" i="18" s="1"/>
  <c r="CP15" i="18"/>
  <c r="CO15" i="18" s="1"/>
  <c r="CN15" i="18" s="1"/>
  <c r="CM15" i="18" s="1"/>
  <c r="CL15" i="18" s="1"/>
  <c r="CK15" i="18" s="1"/>
  <c r="CJ15" i="18" s="1"/>
  <c r="CI15" i="18" s="1"/>
  <c r="CH15" i="18" s="1"/>
  <c r="CP21" i="18"/>
  <c r="CO21" i="18" s="1"/>
  <c r="CN21" i="18" s="1"/>
  <c r="CM21" i="18" s="1"/>
  <c r="CL21" i="18" s="1"/>
  <c r="CK21" i="18" s="1"/>
  <c r="CJ21" i="18" s="1"/>
  <c r="CI21" i="18" s="1"/>
  <c r="CH21" i="18" s="1"/>
  <c r="CP23" i="18"/>
  <c r="CO23" i="18" s="1"/>
  <c r="CN23" i="18" s="1"/>
  <c r="CM23" i="18" s="1"/>
  <c r="CL23" i="18" s="1"/>
  <c r="CK23" i="18" s="1"/>
  <c r="CJ23" i="18" s="1"/>
  <c r="CI23" i="18" s="1"/>
  <c r="CH23" i="18" s="1"/>
  <c r="CP5" i="18"/>
  <c r="CO5" i="18" s="1"/>
  <c r="CN5" i="18" s="1"/>
  <c r="CM5" i="18" s="1"/>
  <c r="CL5" i="18" s="1"/>
  <c r="CK5" i="18" s="1"/>
  <c r="CJ5" i="18" s="1"/>
  <c r="CI5" i="18" s="1"/>
  <c r="CH5" i="18" s="1"/>
  <c r="CP11" i="18"/>
  <c r="CO11" i="18" s="1"/>
  <c r="CN11" i="18" s="1"/>
  <c r="CM11" i="18" s="1"/>
  <c r="CL11" i="18" s="1"/>
  <c r="CK11" i="18" s="1"/>
  <c r="CJ11" i="18" s="1"/>
  <c r="CI11" i="18" s="1"/>
  <c r="CH11" i="18" s="1"/>
  <c r="X20" i="10"/>
  <c r="X23" i="10"/>
  <c r="X33" i="10"/>
  <c r="X26" i="10"/>
  <c r="X19" i="10"/>
  <c r="X5" i="10"/>
  <c r="X42" i="10"/>
  <c r="X27" i="10"/>
  <c r="X29" i="10"/>
  <c r="X32" i="10"/>
  <c r="X24" i="10"/>
  <c r="Z1" i="15"/>
  <c r="X33" i="15"/>
  <c r="W33" i="15" s="1"/>
  <c r="V33" i="15" s="1"/>
  <c r="X31" i="15"/>
  <c r="W31" i="15" s="1"/>
  <c r="V31" i="15" s="1"/>
  <c r="X30" i="15"/>
  <c r="W30" i="15" s="1"/>
  <c r="V30" i="15" s="1"/>
  <c r="X29" i="15"/>
  <c r="W29" i="15" s="1"/>
  <c r="V29" i="15" s="1"/>
  <c r="X26" i="15"/>
  <c r="W26" i="15" s="1"/>
  <c r="V26" i="15" s="1"/>
  <c r="X8" i="15"/>
  <c r="W8" i="15" s="1"/>
  <c r="V8" i="15" s="1"/>
  <c r="X39" i="15"/>
  <c r="W39" i="15" s="1"/>
  <c r="V39" i="15" s="1"/>
  <c r="X18" i="15"/>
  <c r="W18" i="15" s="1"/>
  <c r="V18" i="15" s="1"/>
  <c r="X7" i="15"/>
  <c r="W7" i="15" s="1"/>
  <c r="V7" i="15" s="1"/>
  <c r="X41" i="15"/>
  <c r="W41" i="15" s="1"/>
  <c r="V41" i="15" s="1"/>
  <c r="X35" i="15"/>
  <c r="W35" i="15" s="1"/>
  <c r="V35" i="15" s="1"/>
  <c r="X37" i="15"/>
  <c r="W37" i="15" s="1"/>
  <c r="V37" i="15" s="1"/>
  <c r="X23" i="15"/>
  <c r="W23" i="15" s="1"/>
  <c r="V23" i="15" s="1"/>
  <c r="X20" i="15"/>
  <c r="W20" i="15" s="1"/>
  <c r="V20" i="15" s="1"/>
  <c r="X27" i="15"/>
  <c r="W27" i="15" s="1"/>
  <c r="V27" i="15" s="1"/>
  <c r="X38" i="15"/>
  <c r="W38" i="15" s="1"/>
  <c r="V38" i="15" s="1"/>
  <c r="X4" i="15"/>
  <c r="W4" i="15" s="1"/>
  <c r="V4" i="15" s="1"/>
  <c r="X13" i="15"/>
  <c r="W13" i="15" s="1"/>
  <c r="V13" i="15" s="1"/>
  <c r="X5" i="15"/>
  <c r="W5" i="15" s="1"/>
  <c r="V5" i="15" s="1"/>
  <c r="X30" i="10"/>
  <c r="X7" i="10"/>
  <c r="CP38" i="18"/>
  <c r="CO38" i="18" s="1"/>
  <c r="CN38" i="18" s="1"/>
  <c r="CM38" i="18" s="1"/>
  <c r="CL38" i="18" s="1"/>
  <c r="CK38" i="18" s="1"/>
  <c r="CJ38" i="18" s="1"/>
  <c r="CI38" i="18" s="1"/>
  <c r="CH38" i="18" s="1"/>
  <c r="CP35" i="18"/>
  <c r="CO35" i="18" s="1"/>
  <c r="CN35" i="18" s="1"/>
  <c r="CM35" i="18" s="1"/>
  <c r="CL35" i="18" s="1"/>
  <c r="CK35" i="18" s="1"/>
  <c r="CJ35" i="18" s="1"/>
  <c r="CI35" i="18" s="1"/>
  <c r="CH35" i="18" s="1"/>
  <c r="CP37" i="18"/>
  <c r="CO37" i="18" s="1"/>
  <c r="CN37" i="18" s="1"/>
  <c r="CM37" i="18" s="1"/>
  <c r="CL37" i="18" s="1"/>
  <c r="CK37" i="18" s="1"/>
  <c r="CJ37" i="18" s="1"/>
  <c r="CI37" i="18" s="1"/>
  <c r="CH37" i="18" s="1"/>
  <c r="CP36" i="18"/>
  <c r="CO36" i="18" s="1"/>
  <c r="CN36" i="18" s="1"/>
  <c r="CM36" i="18" s="1"/>
  <c r="CL36" i="18" s="1"/>
  <c r="CK36" i="18" s="1"/>
  <c r="CJ36" i="18" s="1"/>
  <c r="CI36" i="18" s="1"/>
  <c r="CH36" i="18" s="1"/>
  <c r="CP32" i="18"/>
  <c r="CO32" i="18" s="1"/>
  <c r="CN32" i="18" s="1"/>
  <c r="CM32" i="18" s="1"/>
  <c r="CL32" i="18" s="1"/>
  <c r="CK32" i="18" s="1"/>
  <c r="CJ32" i="18" s="1"/>
  <c r="CI32" i="18" s="1"/>
  <c r="CH32" i="18" s="1"/>
  <c r="CP33" i="18"/>
  <c r="CO33" i="18" s="1"/>
  <c r="CN33" i="18" s="1"/>
  <c r="CM33" i="18" s="1"/>
  <c r="CL33" i="18" s="1"/>
  <c r="CK33" i="18" s="1"/>
  <c r="CJ33" i="18" s="1"/>
  <c r="CI33" i="18" s="1"/>
  <c r="CH33" i="18" s="1"/>
  <c r="CP34" i="18"/>
  <c r="CO34" i="18" s="1"/>
  <c r="CN34" i="18" s="1"/>
  <c r="CM34" i="18" s="1"/>
  <c r="CL34" i="18" s="1"/>
  <c r="CK34" i="18" s="1"/>
  <c r="CJ34" i="18" s="1"/>
  <c r="CI34" i="18" s="1"/>
  <c r="CH34" i="18" s="1"/>
  <c r="CP31" i="18"/>
  <c r="CO31" i="18" s="1"/>
  <c r="CN31" i="18" s="1"/>
  <c r="CM31" i="18" s="1"/>
  <c r="CL31" i="18" s="1"/>
  <c r="CK31" i="18" s="1"/>
  <c r="CJ31" i="18" s="1"/>
  <c r="CI31" i="18" s="1"/>
  <c r="CH31" i="18" s="1"/>
  <c r="CP29" i="18"/>
  <c r="CO29" i="18" s="1"/>
  <c r="CN29" i="18" s="1"/>
  <c r="CM29" i="18" s="1"/>
  <c r="CL29" i="18" s="1"/>
  <c r="CK29" i="18" s="1"/>
  <c r="CJ29" i="18" s="1"/>
  <c r="CI29" i="18" s="1"/>
  <c r="CH29" i="18" s="1"/>
  <c r="CP27" i="18"/>
  <c r="CO27" i="18" s="1"/>
  <c r="CN27" i="18" s="1"/>
  <c r="CM27" i="18" s="1"/>
  <c r="CL27" i="18" s="1"/>
  <c r="CK27" i="18" s="1"/>
  <c r="CJ27" i="18" s="1"/>
  <c r="CI27" i="18" s="1"/>
  <c r="CH27" i="18" s="1"/>
  <c r="CP22" i="18"/>
  <c r="CO22" i="18" s="1"/>
  <c r="CN22" i="18" s="1"/>
  <c r="CM22" i="18" s="1"/>
  <c r="CL22" i="18" s="1"/>
  <c r="CK22" i="18" s="1"/>
  <c r="CJ22" i="18" s="1"/>
  <c r="CI22" i="18" s="1"/>
  <c r="CH22" i="18" s="1"/>
  <c r="CP26" i="18"/>
  <c r="CO26" i="18" s="1"/>
  <c r="CN26" i="18" s="1"/>
  <c r="CM26" i="18" s="1"/>
  <c r="CL26" i="18" s="1"/>
  <c r="CK26" i="18" s="1"/>
  <c r="CJ26" i="18" s="1"/>
  <c r="CI26" i="18" s="1"/>
  <c r="CH26" i="18" s="1"/>
  <c r="CP25" i="18"/>
  <c r="CO25" i="18" s="1"/>
  <c r="CN25" i="18" s="1"/>
  <c r="CM25" i="18" s="1"/>
  <c r="CL25" i="18" s="1"/>
  <c r="CK25" i="18" s="1"/>
  <c r="CJ25" i="18" s="1"/>
  <c r="CI25" i="18" s="1"/>
  <c r="CH25" i="18" s="1"/>
  <c r="CP13" i="18"/>
  <c r="CO13" i="18" s="1"/>
  <c r="CN13" i="18" s="1"/>
  <c r="CM13" i="18" s="1"/>
  <c r="CL13" i="18" s="1"/>
  <c r="CK13" i="18" s="1"/>
  <c r="CJ13" i="18" s="1"/>
  <c r="CI13" i="18" s="1"/>
  <c r="CH13" i="18" s="1"/>
  <c r="CP20" i="18"/>
  <c r="CO20" i="18" s="1"/>
  <c r="CN20" i="18" s="1"/>
  <c r="CM20" i="18" s="1"/>
  <c r="CL20" i="18" s="1"/>
  <c r="CK20" i="18" s="1"/>
  <c r="CJ20" i="18" s="1"/>
  <c r="CI20" i="18" s="1"/>
  <c r="CH20" i="18" s="1"/>
  <c r="CP10" i="18"/>
  <c r="CO10" i="18" s="1"/>
  <c r="CN10" i="18" s="1"/>
  <c r="CM10" i="18" s="1"/>
  <c r="CL10" i="18" s="1"/>
  <c r="CK10" i="18" s="1"/>
  <c r="CJ10" i="18" s="1"/>
  <c r="CI10" i="18" s="1"/>
  <c r="CH10" i="18" s="1"/>
  <c r="CP7" i="18"/>
  <c r="CO7" i="18" s="1"/>
  <c r="CN7" i="18" s="1"/>
  <c r="CM7" i="18" s="1"/>
  <c r="CL7" i="18" s="1"/>
  <c r="CK7" i="18" s="1"/>
  <c r="CJ7" i="18" s="1"/>
  <c r="CI7" i="18" s="1"/>
  <c r="CH7" i="18" s="1"/>
  <c r="CP17" i="18"/>
  <c r="CO17" i="18" s="1"/>
  <c r="CN17" i="18" s="1"/>
  <c r="CM17" i="18" s="1"/>
  <c r="CL17" i="18" s="1"/>
  <c r="CK17" i="18" s="1"/>
  <c r="CJ17" i="18" s="1"/>
  <c r="CI17" i="18" s="1"/>
  <c r="CH17" i="18" s="1"/>
  <c r="CP14" i="18"/>
  <c r="CO14" i="18" s="1"/>
  <c r="CN14" i="18" s="1"/>
  <c r="CM14" i="18" s="1"/>
  <c r="CL14" i="18" s="1"/>
  <c r="CK14" i="18" s="1"/>
  <c r="CJ14" i="18" s="1"/>
  <c r="CI14" i="18" s="1"/>
  <c r="CH14" i="18" s="1"/>
  <c r="CP12" i="18"/>
  <c r="CO12" i="18" s="1"/>
  <c r="CN12" i="18" s="1"/>
  <c r="CM12" i="18" s="1"/>
  <c r="CL12" i="18" s="1"/>
  <c r="CK12" i="18" s="1"/>
  <c r="CJ12" i="18" s="1"/>
  <c r="CI12" i="18" s="1"/>
  <c r="CH12" i="18" s="1"/>
  <c r="CP18" i="18"/>
  <c r="CO18" i="18" s="1"/>
  <c r="CN18" i="18" s="1"/>
  <c r="CM18" i="18" s="1"/>
  <c r="CL18" i="18" s="1"/>
  <c r="CK18" i="18" s="1"/>
  <c r="CJ18" i="18" s="1"/>
  <c r="CI18" i="18" s="1"/>
  <c r="CH18" i="18" s="1"/>
  <c r="CP16" i="18"/>
  <c r="CO16" i="18" s="1"/>
  <c r="CN16" i="18" s="1"/>
  <c r="CM16" i="18" s="1"/>
  <c r="CL16" i="18" s="1"/>
  <c r="CK16" i="18" s="1"/>
  <c r="CJ16" i="18" s="1"/>
  <c r="CI16" i="18" s="1"/>
  <c r="CH16" i="18" s="1"/>
  <c r="CP4" i="18"/>
  <c r="CO4" i="18" s="1"/>
  <c r="CN4" i="18" s="1"/>
  <c r="CM4" i="18" s="1"/>
  <c r="CL4" i="18" s="1"/>
  <c r="CK4" i="18" s="1"/>
  <c r="CJ4" i="18" s="1"/>
  <c r="CI4" i="18" s="1"/>
  <c r="CH4" i="18" s="1"/>
  <c r="CP9" i="18"/>
  <c r="CO9" i="18" s="1"/>
  <c r="CN9" i="18" s="1"/>
  <c r="CM9" i="18" s="1"/>
  <c r="CL9" i="18" s="1"/>
  <c r="CK9" i="18" s="1"/>
  <c r="CJ9" i="18" s="1"/>
  <c r="CI9" i="18" s="1"/>
  <c r="CH9" i="18" s="1"/>
  <c r="CP8" i="18"/>
  <c r="CO8" i="18" s="1"/>
  <c r="CN8" i="18" s="1"/>
  <c r="CM8" i="18" s="1"/>
  <c r="CL8" i="18" s="1"/>
  <c r="CK8" i="18" s="1"/>
  <c r="CJ8" i="18" s="1"/>
  <c r="CI8" i="18" s="1"/>
  <c r="CH8" i="18" s="1"/>
  <c r="CR1" i="18"/>
  <c r="X16" i="15"/>
  <c r="W16" i="15" s="1"/>
  <c r="V16" i="15" s="1"/>
  <c r="X17" i="15"/>
  <c r="W17" i="15" s="1"/>
  <c r="V17" i="15" s="1"/>
  <c r="X21" i="15"/>
  <c r="W21" i="15" s="1"/>
  <c r="V21" i="15" s="1"/>
  <c r="X22" i="15"/>
  <c r="W22" i="15" s="1"/>
  <c r="V22" i="15" s="1"/>
  <c r="X24" i="15"/>
  <c r="W24" i="15" s="1"/>
  <c r="V24" i="15" s="1"/>
  <c r="X25" i="15"/>
  <c r="W25" i="15" s="1"/>
  <c r="V25" i="15" s="1"/>
  <c r="X32" i="15"/>
  <c r="W32" i="15" s="1"/>
  <c r="V32" i="15" s="1"/>
  <c r="X40" i="15"/>
  <c r="W40" i="15" s="1"/>
  <c r="V40" i="15" s="1"/>
  <c r="X43" i="15"/>
  <c r="W43" i="15" s="1"/>
  <c r="V43" i="15" s="1"/>
  <c r="T14" i="1"/>
  <c r="S14" i="1" s="1"/>
  <c r="R14" i="1" s="1"/>
  <c r="Q14" i="1" s="1"/>
  <c r="P14" i="1" s="1"/>
  <c r="O14" i="1" s="1"/>
  <c r="N14" i="1" s="1"/>
  <c r="T22" i="1"/>
  <c r="S22" i="1" s="1"/>
  <c r="R22" i="1" s="1"/>
  <c r="Q22" i="1" s="1"/>
  <c r="P22" i="1" s="1"/>
  <c r="O22" i="1" s="1"/>
  <c r="N22" i="1" s="1"/>
  <c r="X37" i="10"/>
  <c r="X34" i="10"/>
  <c r="X31" i="10"/>
  <c r="X25" i="10"/>
  <c r="X22" i="10"/>
  <c r="X21" i="10"/>
  <c r="X14" i="15"/>
  <c r="W14" i="15" s="1"/>
  <c r="V14" i="15" s="1"/>
  <c r="X19" i="15"/>
  <c r="W19" i="15" s="1"/>
  <c r="V19" i="15" s="1"/>
  <c r="X36" i="15"/>
  <c r="W36" i="15" s="1"/>
  <c r="V36" i="15" s="1"/>
  <c r="X6" i="15"/>
  <c r="W6" i="15" s="1"/>
  <c r="V6" i="15" s="1"/>
  <c r="X9" i="10"/>
  <c r="X38" i="10"/>
  <c r="X39" i="10"/>
  <c r="X43" i="10"/>
  <c r="X36" i="10"/>
  <c r="X35" i="10"/>
  <c r="Z1" i="10"/>
  <c r="AH28" i="10" s="1"/>
  <c r="AG28" i="10" s="1"/>
  <c r="AF28" i="10" s="1"/>
  <c r="AE28" i="10" s="1"/>
  <c r="AD28" i="10" s="1"/>
  <c r="AC28" i="10" s="1"/>
  <c r="AB28" i="10" s="1"/>
  <c r="AA28" i="10" s="1"/>
  <c r="Z28" i="10" s="1"/>
  <c r="X18" i="10"/>
  <c r="X8" i="10"/>
  <c r="X4" i="10"/>
  <c r="D21" i="1"/>
  <c r="T37" i="1"/>
  <c r="S37" i="1" s="1"/>
  <c r="R37" i="1" s="1"/>
  <c r="Q37" i="1" s="1"/>
  <c r="P37" i="1" s="1"/>
  <c r="O37" i="1" s="1"/>
  <c r="N37" i="1" s="1"/>
  <c r="D16" i="1"/>
  <c r="T32" i="1"/>
  <c r="S32" i="1" s="1"/>
  <c r="R32" i="1" s="1"/>
  <c r="Q32" i="1" s="1"/>
  <c r="P32" i="1" s="1"/>
  <c r="O32" i="1" s="1"/>
  <c r="N32" i="1" s="1"/>
  <c r="T25" i="1"/>
  <c r="S25" i="1" s="1"/>
  <c r="R25" i="1" s="1"/>
  <c r="Q25" i="1" s="1"/>
  <c r="P25" i="1" s="1"/>
  <c r="O25" i="1" s="1"/>
  <c r="N25" i="1" s="1"/>
  <c r="T24" i="1"/>
  <c r="S24" i="1" s="1"/>
  <c r="R24" i="1" s="1"/>
  <c r="Q24" i="1" s="1"/>
  <c r="P24" i="1" s="1"/>
  <c r="O24" i="1" s="1"/>
  <c r="N24" i="1" s="1"/>
  <c r="D11" i="1"/>
  <c r="D38" i="1"/>
  <c r="D15" i="1"/>
  <c r="D17" i="1"/>
  <c r="D23" i="1"/>
  <c r="D43" i="1"/>
  <c r="D34" i="1"/>
  <c r="D39" i="1"/>
  <c r="D42" i="1"/>
  <c r="D30" i="1"/>
  <c r="D20" i="1"/>
  <c r="D29" i="1"/>
  <c r="T10" i="1"/>
  <c r="S10" i="1" s="1"/>
  <c r="R10" i="1" s="1"/>
  <c r="Q10" i="1" s="1"/>
  <c r="P10" i="1" s="1"/>
  <c r="O10" i="1" s="1"/>
  <c r="N10" i="1" s="1"/>
  <c r="T12" i="1"/>
  <c r="S12" i="1" s="1"/>
  <c r="R12" i="1" s="1"/>
  <c r="Q12" i="1" s="1"/>
  <c r="P12" i="1" s="1"/>
  <c r="O12" i="1" s="1"/>
  <c r="N12" i="1" s="1"/>
  <c r="T19" i="1"/>
  <c r="S19" i="1" s="1"/>
  <c r="R19" i="1" s="1"/>
  <c r="Q19" i="1" s="1"/>
  <c r="P19" i="1" s="1"/>
  <c r="O19" i="1" s="1"/>
  <c r="N19" i="1" s="1"/>
  <c r="T35" i="1"/>
  <c r="S35" i="1" s="1"/>
  <c r="R35" i="1" s="1"/>
  <c r="Q35" i="1" s="1"/>
  <c r="P35" i="1" s="1"/>
  <c r="O35" i="1" s="1"/>
  <c r="N35" i="1" s="1"/>
  <c r="V1" i="1"/>
  <c r="T42" i="1"/>
  <c r="S42" i="1" s="1"/>
  <c r="R42" i="1" s="1"/>
  <c r="Q42" i="1" s="1"/>
  <c r="P42" i="1" s="1"/>
  <c r="O42" i="1" s="1"/>
  <c r="N42" i="1" s="1"/>
  <c r="T27" i="1"/>
  <c r="S27" i="1" s="1"/>
  <c r="R27" i="1" s="1"/>
  <c r="Q27" i="1" s="1"/>
  <c r="P27" i="1" s="1"/>
  <c r="O27" i="1" s="1"/>
  <c r="N27" i="1" s="1"/>
  <c r="T4" i="1"/>
  <c r="S4" i="1" s="1"/>
  <c r="R4" i="1" s="1"/>
  <c r="Q4" i="1" s="1"/>
  <c r="P4" i="1" s="1"/>
  <c r="O4" i="1" s="1"/>
  <c r="N4" i="1" s="1"/>
  <c r="T29" i="1"/>
  <c r="S29" i="1" s="1"/>
  <c r="R29" i="1" s="1"/>
  <c r="Q29" i="1" s="1"/>
  <c r="P29" i="1" s="1"/>
  <c r="O29" i="1" s="1"/>
  <c r="N29" i="1" s="1"/>
  <c r="T15" i="1"/>
  <c r="S15" i="1" s="1"/>
  <c r="R15" i="1" s="1"/>
  <c r="Q15" i="1" s="1"/>
  <c r="P15" i="1" s="1"/>
  <c r="O15" i="1" s="1"/>
  <c r="N15" i="1" s="1"/>
  <c r="T18" i="1"/>
  <c r="S18" i="1" s="1"/>
  <c r="R18" i="1" s="1"/>
  <c r="Q18" i="1" s="1"/>
  <c r="P18" i="1" s="1"/>
  <c r="O18" i="1" s="1"/>
  <c r="N18" i="1" s="1"/>
  <c r="T21" i="1"/>
  <c r="S21" i="1" s="1"/>
  <c r="R21" i="1" s="1"/>
  <c r="Q21" i="1" s="1"/>
  <c r="P21" i="1" s="1"/>
  <c r="O21" i="1" s="1"/>
  <c r="N21" i="1" s="1"/>
  <c r="T34" i="1"/>
  <c r="S34" i="1" s="1"/>
  <c r="R34" i="1" s="1"/>
  <c r="Q34" i="1" s="1"/>
  <c r="P34" i="1" s="1"/>
  <c r="O34" i="1" s="1"/>
  <c r="N34" i="1" s="1"/>
  <c r="T11" i="1"/>
  <c r="S11" i="1" s="1"/>
  <c r="R11" i="1" s="1"/>
  <c r="Q11" i="1" s="1"/>
  <c r="P11" i="1" s="1"/>
  <c r="O11" i="1" s="1"/>
  <c r="N11" i="1" s="1"/>
  <c r="T31" i="1"/>
  <c r="S31" i="1" s="1"/>
  <c r="R31" i="1" s="1"/>
  <c r="Q31" i="1" s="1"/>
  <c r="P31" i="1" s="1"/>
  <c r="O31" i="1" s="1"/>
  <c r="N31" i="1" s="1"/>
  <c r="T23" i="1"/>
  <c r="S23" i="1" s="1"/>
  <c r="R23" i="1" s="1"/>
  <c r="Q23" i="1" s="1"/>
  <c r="P23" i="1" s="1"/>
  <c r="O23" i="1" s="1"/>
  <c r="N23" i="1" s="1"/>
  <c r="T39" i="1"/>
  <c r="S39" i="1" s="1"/>
  <c r="R39" i="1" s="1"/>
  <c r="Q39" i="1" s="1"/>
  <c r="P39" i="1" s="1"/>
  <c r="O39" i="1" s="1"/>
  <c r="N39" i="1" s="1"/>
  <c r="T26" i="1"/>
  <c r="S26" i="1" s="1"/>
  <c r="R26" i="1" s="1"/>
  <c r="Q26" i="1" s="1"/>
  <c r="P26" i="1" s="1"/>
  <c r="O26" i="1" s="1"/>
  <c r="N26" i="1" s="1"/>
  <c r="T17" i="1"/>
  <c r="S17" i="1" s="1"/>
  <c r="R17" i="1" s="1"/>
  <c r="Q17" i="1" s="1"/>
  <c r="P17" i="1" s="1"/>
  <c r="O17" i="1" s="1"/>
  <c r="N17" i="1" s="1"/>
  <c r="T40" i="1"/>
  <c r="S40" i="1" s="1"/>
  <c r="R40" i="1" s="1"/>
  <c r="Q40" i="1" s="1"/>
  <c r="P40" i="1" s="1"/>
  <c r="O40" i="1" s="1"/>
  <c r="N40" i="1" s="1"/>
  <c r="T16" i="1"/>
  <c r="S16" i="1" s="1"/>
  <c r="R16" i="1" s="1"/>
  <c r="Q16" i="1" s="1"/>
  <c r="P16" i="1" s="1"/>
  <c r="O16" i="1" s="1"/>
  <c r="N16" i="1" s="1"/>
  <c r="T36" i="1"/>
  <c r="S36" i="1" s="1"/>
  <c r="R36" i="1" s="1"/>
  <c r="Q36" i="1" s="1"/>
  <c r="P36" i="1" s="1"/>
  <c r="O36" i="1" s="1"/>
  <c r="N36" i="1" s="1"/>
  <c r="T30" i="1"/>
  <c r="S30" i="1" s="1"/>
  <c r="R30" i="1" s="1"/>
  <c r="Q30" i="1" s="1"/>
  <c r="P30" i="1" s="1"/>
  <c r="O30" i="1" s="1"/>
  <c r="N30" i="1" s="1"/>
  <c r="T41" i="1"/>
  <c r="S41" i="1" s="1"/>
  <c r="R41" i="1" s="1"/>
  <c r="Q41" i="1" s="1"/>
  <c r="P41" i="1" s="1"/>
  <c r="O41" i="1" s="1"/>
  <c r="N41" i="1" s="1"/>
  <c r="T33" i="1"/>
  <c r="S33" i="1" s="1"/>
  <c r="R33" i="1" s="1"/>
  <c r="Q33" i="1" s="1"/>
  <c r="P33" i="1" s="1"/>
  <c r="O33" i="1" s="1"/>
  <c r="N33" i="1" s="1"/>
  <c r="T43" i="1"/>
  <c r="S43" i="1" s="1"/>
  <c r="R43" i="1" s="1"/>
  <c r="Q43" i="1" s="1"/>
  <c r="P43" i="1" s="1"/>
  <c r="O43" i="1" s="1"/>
  <c r="N43" i="1" s="1"/>
  <c r="T13" i="1"/>
  <c r="S13" i="1" s="1"/>
  <c r="R13" i="1" s="1"/>
  <c r="Q13" i="1" s="1"/>
  <c r="P13" i="1" s="1"/>
  <c r="O13" i="1" s="1"/>
  <c r="N13" i="1" s="1"/>
  <c r="T38" i="1"/>
  <c r="S38" i="1" s="1"/>
  <c r="R38" i="1" s="1"/>
  <c r="Q38" i="1" s="1"/>
  <c r="P38" i="1" s="1"/>
  <c r="O38" i="1" s="1"/>
  <c r="N38" i="1" s="1"/>
  <c r="I40" i="1"/>
  <c r="H40" i="1" s="1"/>
  <c r="G40" i="1" s="1"/>
  <c r="F40" i="1" s="1"/>
  <c r="D19" i="1" s="1"/>
  <c r="I26" i="1"/>
  <c r="H26" i="1" s="1"/>
  <c r="G26" i="1" s="1"/>
  <c r="F26" i="1" s="1"/>
  <c r="I4" i="1"/>
  <c r="H4" i="1" s="1"/>
  <c r="G4" i="1" s="1"/>
  <c r="F4" i="1" s="1"/>
  <c r="I41" i="1"/>
  <c r="H41" i="1" s="1"/>
  <c r="G41" i="1" s="1"/>
  <c r="F41" i="1" s="1"/>
  <c r="D27" i="1" s="1"/>
  <c r="I31" i="1"/>
  <c r="H31" i="1" s="1"/>
  <c r="G31" i="1" s="1"/>
  <c r="F31" i="1" s="1"/>
  <c r="D32" i="1" s="1"/>
  <c r="I10" i="1"/>
  <c r="H10" i="1" s="1"/>
  <c r="G10" i="1" s="1"/>
  <c r="F10" i="1" s="1"/>
  <c r="I35" i="1"/>
  <c r="H35" i="1" s="1"/>
  <c r="G35" i="1" s="1"/>
  <c r="F35" i="1" s="1"/>
  <c r="D18" i="1" s="1"/>
  <c r="AJ1" i="15" l="1"/>
  <c r="AH34" i="15"/>
  <c r="AG34" i="15" s="1"/>
  <c r="AF34" i="15" s="1"/>
  <c r="AE34" i="15" s="1"/>
  <c r="AD34" i="15" s="1"/>
  <c r="AC34" i="15" s="1"/>
  <c r="AB34" i="15" s="1"/>
  <c r="AA34" i="15" s="1"/>
  <c r="Z34" i="15" s="1"/>
  <c r="AH28" i="15"/>
  <c r="AG28" i="15" s="1"/>
  <c r="AF28" i="15" s="1"/>
  <c r="AE28" i="15" s="1"/>
  <c r="AD28" i="15" s="1"/>
  <c r="AC28" i="15" s="1"/>
  <c r="AB28" i="15" s="1"/>
  <c r="AA28" i="15" s="1"/>
  <c r="Z28" i="15" s="1"/>
  <c r="CZ28" i="18"/>
  <c r="CY28" i="18" s="1"/>
  <c r="CX28" i="18" s="1"/>
  <c r="CW28" i="18" s="1"/>
  <c r="CV28" i="18" s="1"/>
  <c r="CU28" i="18" s="1"/>
  <c r="CT28" i="18" s="1"/>
  <c r="CS28" i="18" s="1"/>
  <c r="CR28" i="18" s="1"/>
  <c r="AB28" i="1"/>
  <c r="AA28" i="1" s="1"/>
  <c r="Z28" i="1" s="1"/>
  <c r="Y28" i="1" s="1"/>
  <c r="X28" i="1" s="1"/>
  <c r="W28" i="1" s="1"/>
  <c r="V28" i="1" s="1"/>
  <c r="AH5" i="15"/>
  <c r="AG5" i="15" s="1"/>
  <c r="AF5" i="15" s="1"/>
  <c r="AE5" i="15" s="1"/>
  <c r="AD5" i="15" s="1"/>
  <c r="AC5" i="15" s="1"/>
  <c r="AB5" i="15" s="1"/>
  <c r="AA5" i="15" s="1"/>
  <c r="Z5" i="15" s="1"/>
  <c r="AH25" i="15"/>
  <c r="AG25" i="15" s="1"/>
  <c r="AF25" i="15" s="1"/>
  <c r="AH6" i="15"/>
  <c r="AG6" i="15" s="1"/>
  <c r="AF6" i="15" s="1"/>
  <c r="AE6" i="15" s="1"/>
  <c r="AD6" i="15" s="1"/>
  <c r="AC6" i="15" s="1"/>
  <c r="AB6" i="15" s="1"/>
  <c r="AA6" i="15" s="1"/>
  <c r="Z6" i="15" s="1"/>
  <c r="K38" i="10"/>
  <c r="J38" i="10" s="1"/>
  <c r="I38" i="10" s="1"/>
  <c r="H38" i="10" s="1"/>
  <c r="G38" i="10" s="1"/>
  <c r="F38" i="10" s="1"/>
  <c r="D38" i="10" s="1"/>
  <c r="K32" i="10"/>
  <c r="J32" i="10" s="1"/>
  <c r="I32" i="10" s="1"/>
  <c r="H32" i="10" s="1"/>
  <c r="G32" i="10" s="1"/>
  <c r="F32" i="10" s="1"/>
  <c r="D32" i="10" s="1"/>
  <c r="K9" i="10"/>
  <c r="J9" i="10" s="1"/>
  <c r="I9" i="10" s="1"/>
  <c r="H9" i="10" s="1"/>
  <c r="G9" i="10" s="1"/>
  <c r="F9" i="10" s="1"/>
  <c r="D9" i="10" s="1"/>
  <c r="K43" i="10"/>
  <c r="J43" i="10" s="1"/>
  <c r="I43" i="10" s="1"/>
  <c r="H43" i="10" s="1"/>
  <c r="G43" i="10" s="1"/>
  <c r="F43" i="10" s="1"/>
  <c r="K22" i="10"/>
  <c r="J22" i="10" s="1"/>
  <c r="I22" i="10" s="1"/>
  <c r="H22" i="10" s="1"/>
  <c r="G22" i="10" s="1"/>
  <c r="F22" i="10" s="1"/>
  <c r="D22" i="10" s="1"/>
  <c r="K34" i="10"/>
  <c r="J34" i="10" s="1"/>
  <c r="I34" i="10" s="1"/>
  <c r="H34" i="10" s="1"/>
  <c r="G34" i="10" s="1"/>
  <c r="F34" i="10" s="1"/>
  <c r="D34" i="10" s="1"/>
  <c r="K4" i="10"/>
  <c r="J4" i="10" s="1"/>
  <c r="I4" i="10" s="1"/>
  <c r="H4" i="10" s="1"/>
  <c r="G4" i="10" s="1"/>
  <c r="F4" i="10" s="1"/>
  <c r="D4" i="10" s="1"/>
  <c r="K25" i="10"/>
  <c r="J25" i="10" s="1"/>
  <c r="I25" i="10" s="1"/>
  <c r="H25" i="10" s="1"/>
  <c r="G25" i="10" s="1"/>
  <c r="F25" i="10" s="1"/>
  <c r="D25" i="10" s="1"/>
  <c r="K31" i="10"/>
  <c r="J31" i="10" s="1"/>
  <c r="I31" i="10" s="1"/>
  <c r="H31" i="10" s="1"/>
  <c r="G31" i="10" s="1"/>
  <c r="F31" i="10" s="1"/>
  <c r="D31" i="10" s="1"/>
  <c r="K39" i="10"/>
  <c r="J39" i="10" s="1"/>
  <c r="I39" i="10" s="1"/>
  <c r="H39" i="10" s="1"/>
  <c r="G39" i="10" s="1"/>
  <c r="F39" i="10" s="1"/>
  <c r="D39" i="10" s="1"/>
  <c r="K18" i="10"/>
  <c r="J18" i="10" s="1"/>
  <c r="I18" i="10" s="1"/>
  <c r="H18" i="10" s="1"/>
  <c r="G18" i="10" s="1"/>
  <c r="F18" i="10" s="1"/>
  <c r="D18" i="10" s="1"/>
  <c r="K29" i="10"/>
  <c r="J29" i="10" s="1"/>
  <c r="I29" i="10" s="1"/>
  <c r="H29" i="10" s="1"/>
  <c r="G29" i="10" s="1"/>
  <c r="F29" i="10" s="1"/>
  <c r="D29" i="10" s="1"/>
  <c r="K21" i="10"/>
  <c r="J21" i="10" s="1"/>
  <c r="I21" i="10" s="1"/>
  <c r="H21" i="10" s="1"/>
  <c r="G21" i="10" s="1"/>
  <c r="F21" i="10" s="1"/>
  <c r="D21" i="10" s="1"/>
  <c r="K24" i="10"/>
  <c r="J24" i="10" s="1"/>
  <c r="I24" i="10" s="1"/>
  <c r="H24" i="10" s="1"/>
  <c r="G24" i="10" s="1"/>
  <c r="F24" i="10" s="1"/>
  <c r="D24" i="10" s="1"/>
  <c r="K35" i="10"/>
  <c r="J35" i="10" s="1"/>
  <c r="I35" i="10" s="1"/>
  <c r="H35" i="10" s="1"/>
  <c r="G35" i="10" s="1"/>
  <c r="F35" i="10" s="1"/>
  <c r="D35" i="10" s="1"/>
  <c r="K8" i="10"/>
  <c r="J8" i="10" s="1"/>
  <c r="I8" i="10" s="1"/>
  <c r="H8" i="10" s="1"/>
  <c r="G8" i="10" s="1"/>
  <c r="F8" i="10" s="1"/>
  <c r="D8" i="10" s="1"/>
  <c r="K36" i="10"/>
  <c r="J36" i="10" s="1"/>
  <c r="I36" i="10" s="1"/>
  <c r="H36" i="10" s="1"/>
  <c r="G36" i="10" s="1"/>
  <c r="F36" i="10" s="1"/>
  <c r="K20" i="10"/>
  <c r="J20" i="10" s="1"/>
  <c r="I20" i="10" s="1"/>
  <c r="H20" i="10" s="1"/>
  <c r="G20" i="10" s="1"/>
  <c r="F20" i="10" s="1"/>
  <c r="K30" i="10"/>
  <c r="J30" i="10" s="1"/>
  <c r="I30" i="10" s="1"/>
  <c r="H30" i="10" s="1"/>
  <c r="G30" i="10" s="1"/>
  <c r="F30" i="10" s="1"/>
  <c r="D30" i="10" s="1"/>
  <c r="K6" i="10"/>
  <c r="J6" i="10" s="1"/>
  <c r="I6" i="10" s="1"/>
  <c r="H6" i="10" s="1"/>
  <c r="G6" i="10" s="1"/>
  <c r="F6" i="10" s="1"/>
  <c r="W18" i="10"/>
  <c r="V18" i="10" s="1"/>
  <c r="U18" i="10" s="1"/>
  <c r="T18" i="10" s="1"/>
  <c r="S18" i="10" s="1"/>
  <c r="R18" i="10" s="1"/>
  <c r="Q18" i="10" s="1"/>
  <c r="P18" i="10" s="1"/>
  <c r="AH40" i="10"/>
  <c r="AG40" i="10" s="1"/>
  <c r="AF40" i="10" s="1"/>
  <c r="AH14" i="10"/>
  <c r="AG14" i="10" s="1"/>
  <c r="AF14" i="10" s="1"/>
  <c r="AH16" i="10"/>
  <c r="AG16" i="10" s="1"/>
  <c r="AF16" i="10" s="1"/>
  <c r="AH41" i="10"/>
  <c r="AG41" i="10" s="1"/>
  <c r="AF41" i="10" s="1"/>
  <c r="AH13" i="10"/>
  <c r="AG13" i="10" s="1"/>
  <c r="AF13" i="10" s="1"/>
  <c r="AH12" i="10"/>
  <c r="AG12" i="10" s="1"/>
  <c r="AF12" i="10" s="1"/>
  <c r="AH11" i="10"/>
  <c r="AG11" i="10" s="1"/>
  <c r="AF11" i="10" s="1"/>
  <c r="AH15" i="10"/>
  <c r="AG15" i="10" s="1"/>
  <c r="AF15" i="10" s="1"/>
  <c r="AH17" i="10"/>
  <c r="AG17" i="10" s="1"/>
  <c r="AF17" i="10" s="1"/>
  <c r="AH10" i="10"/>
  <c r="AG10" i="10" s="1"/>
  <c r="AF10" i="10" s="1"/>
  <c r="W36" i="10"/>
  <c r="V36" i="10" s="1"/>
  <c r="U36" i="10" s="1"/>
  <c r="T36" i="10" s="1"/>
  <c r="S36" i="10" s="1"/>
  <c r="R36" i="10" s="1"/>
  <c r="Q36" i="10" s="1"/>
  <c r="P36" i="10" s="1"/>
  <c r="W38" i="10"/>
  <c r="V38" i="10" s="1"/>
  <c r="U38" i="10" s="1"/>
  <c r="T38" i="10" s="1"/>
  <c r="S38" i="10" s="1"/>
  <c r="R38" i="10" s="1"/>
  <c r="Q38" i="10" s="1"/>
  <c r="P38" i="10" s="1"/>
  <c r="U36" i="15"/>
  <c r="T36" i="15" s="1"/>
  <c r="S36" i="15" s="1"/>
  <c r="R36" i="15" s="1"/>
  <c r="Q36" i="15" s="1"/>
  <c r="P36" i="15" s="1"/>
  <c r="W21" i="10"/>
  <c r="V21" i="10" s="1"/>
  <c r="U21" i="10" s="1"/>
  <c r="T21" i="10" s="1"/>
  <c r="S21" i="10" s="1"/>
  <c r="R21" i="10" s="1"/>
  <c r="Q21" i="10" s="1"/>
  <c r="P21" i="10" s="1"/>
  <c r="W34" i="10"/>
  <c r="V34" i="10" s="1"/>
  <c r="U34" i="10" s="1"/>
  <c r="T34" i="10" s="1"/>
  <c r="S34" i="10" s="1"/>
  <c r="R34" i="10" s="1"/>
  <c r="Q34" i="10" s="1"/>
  <c r="P34" i="10" s="1"/>
  <c r="U32" i="15"/>
  <c r="T32" i="15" s="1"/>
  <c r="S32" i="15" s="1"/>
  <c r="R32" i="15" s="1"/>
  <c r="Q32" i="15" s="1"/>
  <c r="P32" i="15" s="1"/>
  <c r="W30" i="10"/>
  <c r="V30" i="10" s="1"/>
  <c r="U30" i="10" s="1"/>
  <c r="T30" i="10" s="1"/>
  <c r="S30" i="10" s="1"/>
  <c r="R30" i="10" s="1"/>
  <c r="Q30" i="10" s="1"/>
  <c r="P30" i="10" s="1"/>
  <c r="U38" i="15"/>
  <c r="T38" i="15" s="1"/>
  <c r="S38" i="15" s="1"/>
  <c r="R38" i="15" s="1"/>
  <c r="Q38" i="15" s="1"/>
  <c r="P38" i="15" s="1"/>
  <c r="U37" i="15"/>
  <c r="T37" i="15" s="1"/>
  <c r="S37" i="15" s="1"/>
  <c r="R37" i="15" s="1"/>
  <c r="Q37" i="15" s="1"/>
  <c r="P37" i="15" s="1"/>
  <c r="U18" i="15"/>
  <c r="T18" i="15" s="1"/>
  <c r="S18" i="15" s="1"/>
  <c r="R18" i="15" s="1"/>
  <c r="Q18" i="15" s="1"/>
  <c r="P18" i="15" s="1"/>
  <c r="U29" i="15"/>
  <c r="T29" i="15" s="1"/>
  <c r="S29" i="15" s="1"/>
  <c r="R29" i="15" s="1"/>
  <c r="Q29" i="15" s="1"/>
  <c r="P29" i="15" s="1"/>
  <c r="W27" i="10"/>
  <c r="V27" i="10" s="1"/>
  <c r="U27" i="10" s="1"/>
  <c r="T27" i="10" s="1"/>
  <c r="S27" i="10" s="1"/>
  <c r="R27" i="10" s="1"/>
  <c r="Q27" i="10" s="1"/>
  <c r="P27" i="10" s="1"/>
  <c r="W26" i="10"/>
  <c r="V26" i="10" s="1"/>
  <c r="U26" i="10" s="1"/>
  <c r="T26" i="10" s="1"/>
  <c r="S26" i="10" s="1"/>
  <c r="R26" i="10" s="1"/>
  <c r="Q26" i="10" s="1"/>
  <c r="P26" i="10" s="1"/>
  <c r="K16" i="15"/>
  <c r="J16" i="15" s="1"/>
  <c r="I16" i="15" s="1"/>
  <c r="H16" i="15" s="1"/>
  <c r="G16" i="15" s="1"/>
  <c r="F16" i="15" s="1"/>
  <c r="D16" i="15" s="1"/>
  <c r="U42" i="15"/>
  <c r="T42" i="15" s="1"/>
  <c r="S42" i="15" s="1"/>
  <c r="R42" i="15" s="1"/>
  <c r="Q42" i="15" s="1"/>
  <c r="P42" i="15" s="1"/>
  <c r="K25" i="15"/>
  <c r="J25" i="15" s="1"/>
  <c r="I25" i="15" s="1"/>
  <c r="H25" i="15" s="1"/>
  <c r="G25" i="15" s="1"/>
  <c r="F25" i="15" s="1"/>
  <c r="D25" i="15" s="1"/>
  <c r="K24" i="15"/>
  <c r="J24" i="15" s="1"/>
  <c r="I24" i="15" s="1"/>
  <c r="H24" i="15" s="1"/>
  <c r="G24" i="15" s="1"/>
  <c r="F24" i="15" s="1"/>
  <c r="D24" i="15" s="1"/>
  <c r="W40" i="10"/>
  <c r="V40" i="10" s="1"/>
  <c r="U40" i="10" s="1"/>
  <c r="T40" i="10" s="1"/>
  <c r="S40" i="10" s="1"/>
  <c r="R40" i="10" s="1"/>
  <c r="Q40" i="10" s="1"/>
  <c r="P40" i="10" s="1"/>
  <c r="W13" i="10"/>
  <c r="V13" i="10" s="1"/>
  <c r="U13" i="10" s="1"/>
  <c r="T13" i="10" s="1"/>
  <c r="S13" i="10" s="1"/>
  <c r="R13" i="10" s="1"/>
  <c r="Q13" i="10" s="1"/>
  <c r="P13" i="10" s="1"/>
  <c r="W17" i="10"/>
  <c r="V17" i="10" s="1"/>
  <c r="U17" i="10" s="1"/>
  <c r="T17" i="10" s="1"/>
  <c r="S17" i="10" s="1"/>
  <c r="R17" i="10" s="1"/>
  <c r="Q17" i="10" s="1"/>
  <c r="P17" i="10" s="1"/>
  <c r="U19" i="15"/>
  <c r="T19" i="15" s="1"/>
  <c r="S19" i="15" s="1"/>
  <c r="R19" i="15" s="1"/>
  <c r="Q19" i="15" s="1"/>
  <c r="P19" i="15" s="1"/>
  <c r="AE25" i="15"/>
  <c r="AD25" i="15" s="1"/>
  <c r="AC25" i="15" s="1"/>
  <c r="AB25" i="15" s="1"/>
  <c r="AA25" i="15" s="1"/>
  <c r="Z25" i="15" s="1"/>
  <c r="W22" i="10"/>
  <c r="V22" i="10" s="1"/>
  <c r="U22" i="10" s="1"/>
  <c r="T22" i="10" s="1"/>
  <c r="S22" i="10" s="1"/>
  <c r="R22" i="10" s="1"/>
  <c r="Q22" i="10" s="1"/>
  <c r="P22" i="10" s="1"/>
  <c r="W37" i="10"/>
  <c r="V37" i="10" s="1"/>
  <c r="U37" i="10" s="1"/>
  <c r="T37" i="10" s="1"/>
  <c r="S37" i="10" s="1"/>
  <c r="R37" i="10" s="1"/>
  <c r="Q37" i="10" s="1"/>
  <c r="P37" i="10" s="1"/>
  <c r="U43" i="15"/>
  <c r="T43" i="15" s="1"/>
  <c r="S43" i="15" s="1"/>
  <c r="R43" i="15" s="1"/>
  <c r="Q43" i="15" s="1"/>
  <c r="P43" i="15" s="1"/>
  <c r="U25" i="15"/>
  <c r="T25" i="15" s="1"/>
  <c r="S25" i="15" s="1"/>
  <c r="R25" i="15" s="1"/>
  <c r="Q25" i="15" s="1"/>
  <c r="P25" i="15" s="1"/>
  <c r="U21" i="15"/>
  <c r="T21" i="15" s="1"/>
  <c r="S21" i="15" s="1"/>
  <c r="R21" i="15" s="1"/>
  <c r="Q21" i="15" s="1"/>
  <c r="P21" i="15" s="1"/>
  <c r="U5" i="15"/>
  <c r="T5" i="15" s="1"/>
  <c r="S5" i="15" s="1"/>
  <c r="R5" i="15" s="1"/>
  <c r="Q5" i="15" s="1"/>
  <c r="P5" i="15" s="1"/>
  <c r="U27" i="15"/>
  <c r="T27" i="15" s="1"/>
  <c r="S27" i="15" s="1"/>
  <c r="R27" i="15" s="1"/>
  <c r="Q27" i="15" s="1"/>
  <c r="P27" i="15" s="1"/>
  <c r="U35" i="15"/>
  <c r="T35" i="15" s="1"/>
  <c r="S35" i="15" s="1"/>
  <c r="R35" i="15" s="1"/>
  <c r="Q35" i="15" s="1"/>
  <c r="P35" i="15" s="1"/>
  <c r="U39" i="15"/>
  <c r="T39" i="15" s="1"/>
  <c r="S39" i="15" s="1"/>
  <c r="R39" i="15" s="1"/>
  <c r="Q39" i="15" s="1"/>
  <c r="P39" i="15" s="1"/>
  <c r="U30" i="15"/>
  <c r="T30" i="15" s="1"/>
  <c r="S30" i="15" s="1"/>
  <c r="R30" i="15" s="1"/>
  <c r="Q30" i="15" s="1"/>
  <c r="P30" i="15" s="1"/>
  <c r="W24" i="10"/>
  <c r="V24" i="10" s="1"/>
  <c r="U24" i="10" s="1"/>
  <c r="T24" i="10" s="1"/>
  <c r="S24" i="10" s="1"/>
  <c r="R24" i="10" s="1"/>
  <c r="Q24" i="10" s="1"/>
  <c r="P24" i="10" s="1"/>
  <c r="W42" i="10"/>
  <c r="V42" i="10" s="1"/>
  <c r="U42" i="10" s="1"/>
  <c r="T42" i="10" s="1"/>
  <c r="S42" i="10" s="1"/>
  <c r="R42" i="10" s="1"/>
  <c r="Q42" i="10" s="1"/>
  <c r="P42" i="10" s="1"/>
  <c r="W33" i="10"/>
  <c r="V33" i="10" s="1"/>
  <c r="U33" i="10" s="1"/>
  <c r="T33" i="10" s="1"/>
  <c r="S33" i="10" s="1"/>
  <c r="R33" i="10" s="1"/>
  <c r="Q33" i="10" s="1"/>
  <c r="P33" i="10" s="1"/>
  <c r="U10" i="15"/>
  <c r="T10" i="15" s="1"/>
  <c r="S10" i="15" s="1"/>
  <c r="R10" i="15" s="1"/>
  <c r="Q10" i="15" s="1"/>
  <c r="P10" i="15" s="1"/>
  <c r="K32" i="15"/>
  <c r="J32" i="15" s="1"/>
  <c r="I32" i="15" s="1"/>
  <c r="H32" i="15" s="1"/>
  <c r="G32" i="15" s="1"/>
  <c r="F32" i="15" s="1"/>
  <c r="D32" i="15" s="1"/>
  <c r="K21" i="15"/>
  <c r="J21" i="15" s="1"/>
  <c r="I21" i="15" s="1"/>
  <c r="H21" i="15" s="1"/>
  <c r="G21" i="15" s="1"/>
  <c r="F21" i="15" s="1"/>
  <c r="D21" i="15" s="1"/>
  <c r="K17" i="15"/>
  <c r="J17" i="15" s="1"/>
  <c r="I17" i="15" s="1"/>
  <c r="H17" i="15" s="1"/>
  <c r="G17" i="15" s="1"/>
  <c r="F17" i="15" s="1"/>
  <c r="D17" i="15" s="1"/>
  <c r="W10" i="10"/>
  <c r="V10" i="10" s="1"/>
  <c r="U10" i="10" s="1"/>
  <c r="T10" i="10" s="1"/>
  <c r="S10" i="10" s="1"/>
  <c r="R10" i="10" s="1"/>
  <c r="Q10" i="10" s="1"/>
  <c r="P10" i="10" s="1"/>
  <c r="W41" i="10"/>
  <c r="V41" i="10" s="1"/>
  <c r="U41" i="10" s="1"/>
  <c r="T41" i="10" s="1"/>
  <c r="S41" i="10" s="1"/>
  <c r="R41" i="10" s="1"/>
  <c r="Q41" i="10" s="1"/>
  <c r="P41" i="10" s="1"/>
  <c r="W4" i="10"/>
  <c r="V4" i="10" s="1"/>
  <c r="U4" i="10" s="1"/>
  <c r="T4" i="10" s="1"/>
  <c r="S4" i="10" s="1"/>
  <c r="R4" i="10" s="1"/>
  <c r="Q4" i="10" s="1"/>
  <c r="P4" i="10" s="1"/>
  <c r="W35" i="10"/>
  <c r="V35" i="10" s="1"/>
  <c r="U35" i="10" s="1"/>
  <c r="T35" i="10" s="1"/>
  <c r="S35" i="10" s="1"/>
  <c r="R35" i="10" s="1"/>
  <c r="Q35" i="10" s="1"/>
  <c r="P35" i="10" s="1"/>
  <c r="W43" i="10"/>
  <c r="V43" i="10" s="1"/>
  <c r="U43" i="10" s="1"/>
  <c r="T43" i="10" s="1"/>
  <c r="S43" i="10" s="1"/>
  <c r="R43" i="10" s="1"/>
  <c r="Q43" i="10" s="1"/>
  <c r="P43" i="10" s="1"/>
  <c r="W9" i="10"/>
  <c r="V9" i="10" s="1"/>
  <c r="U9" i="10" s="1"/>
  <c r="T9" i="10" s="1"/>
  <c r="S9" i="10" s="1"/>
  <c r="R9" i="10" s="1"/>
  <c r="Q9" i="10" s="1"/>
  <c r="P9" i="10" s="1"/>
  <c r="U14" i="15"/>
  <c r="T14" i="15" s="1"/>
  <c r="S14" i="15" s="1"/>
  <c r="R14" i="15" s="1"/>
  <c r="Q14" i="15" s="1"/>
  <c r="P14" i="15" s="1"/>
  <c r="W25" i="10"/>
  <c r="V25" i="10" s="1"/>
  <c r="U25" i="10" s="1"/>
  <c r="T25" i="10" s="1"/>
  <c r="S25" i="10" s="1"/>
  <c r="R25" i="10" s="1"/>
  <c r="Q25" i="10" s="1"/>
  <c r="P25" i="10" s="1"/>
  <c r="U40" i="15"/>
  <c r="T40" i="15" s="1"/>
  <c r="S40" i="15" s="1"/>
  <c r="R40" i="15" s="1"/>
  <c r="Q40" i="15" s="1"/>
  <c r="P40" i="15" s="1"/>
  <c r="U24" i="15"/>
  <c r="T24" i="15" s="1"/>
  <c r="S24" i="15" s="1"/>
  <c r="R24" i="15" s="1"/>
  <c r="Q24" i="15" s="1"/>
  <c r="P24" i="15" s="1"/>
  <c r="U17" i="15"/>
  <c r="T17" i="15" s="1"/>
  <c r="S17" i="15" s="1"/>
  <c r="R17" i="15" s="1"/>
  <c r="Q17" i="15" s="1"/>
  <c r="P17" i="15" s="1"/>
  <c r="U13" i="15"/>
  <c r="T13" i="15" s="1"/>
  <c r="S13" i="15" s="1"/>
  <c r="R13" i="15" s="1"/>
  <c r="Q13" i="15" s="1"/>
  <c r="P13" i="15" s="1"/>
  <c r="U20" i="15"/>
  <c r="T20" i="15" s="1"/>
  <c r="S20" i="15" s="1"/>
  <c r="R20" i="15" s="1"/>
  <c r="Q20" i="15" s="1"/>
  <c r="P20" i="15" s="1"/>
  <c r="U41" i="15"/>
  <c r="T41" i="15" s="1"/>
  <c r="S41" i="15" s="1"/>
  <c r="R41" i="15" s="1"/>
  <c r="Q41" i="15" s="1"/>
  <c r="P41" i="15" s="1"/>
  <c r="U8" i="15"/>
  <c r="T8" i="15" s="1"/>
  <c r="S8" i="15" s="1"/>
  <c r="R8" i="15" s="1"/>
  <c r="Q8" i="15" s="1"/>
  <c r="P8" i="15" s="1"/>
  <c r="U31" i="15"/>
  <c r="T31" i="15" s="1"/>
  <c r="S31" i="15" s="1"/>
  <c r="R31" i="15" s="1"/>
  <c r="Q31" i="15" s="1"/>
  <c r="P31" i="15" s="1"/>
  <c r="W32" i="10"/>
  <c r="V32" i="10" s="1"/>
  <c r="U32" i="10" s="1"/>
  <c r="T32" i="10" s="1"/>
  <c r="S32" i="10" s="1"/>
  <c r="R32" i="10" s="1"/>
  <c r="Q32" i="10" s="1"/>
  <c r="P32" i="10" s="1"/>
  <c r="W5" i="10"/>
  <c r="V5" i="10" s="1"/>
  <c r="U5" i="10" s="1"/>
  <c r="T5" i="10" s="1"/>
  <c r="S5" i="10" s="1"/>
  <c r="R5" i="10" s="1"/>
  <c r="Q5" i="10" s="1"/>
  <c r="P5" i="10" s="1"/>
  <c r="W23" i="10"/>
  <c r="V23" i="10" s="1"/>
  <c r="U23" i="10" s="1"/>
  <c r="T23" i="10" s="1"/>
  <c r="S23" i="10" s="1"/>
  <c r="R23" i="10" s="1"/>
  <c r="Q23" i="10" s="1"/>
  <c r="P23" i="10" s="1"/>
  <c r="U9" i="15"/>
  <c r="T9" i="15" s="1"/>
  <c r="S9" i="15" s="1"/>
  <c r="R9" i="15" s="1"/>
  <c r="Q9" i="15" s="1"/>
  <c r="P9" i="15" s="1"/>
  <c r="U11" i="15"/>
  <c r="T11" i="15" s="1"/>
  <c r="S11" i="15" s="1"/>
  <c r="R11" i="15" s="1"/>
  <c r="Q11" i="15" s="1"/>
  <c r="P11" i="15" s="1"/>
  <c r="K15" i="15"/>
  <c r="J15" i="15" s="1"/>
  <c r="I15" i="15" s="1"/>
  <c r="H15" i="15" s="1"/>
  <c r="G15" i="15" s="1"/>
  <c r="F15" i="15" s="1"/>
  <c r="D15" i="15" s="1"/>
  <c r="W12" i="10"/>
  <c r="V12" i="10" s="1"/>
  <c r="U12" i="10" s="1"/>
  <c r="T12" i="10" s="1"/>
  <c r="S12" i="10" s="1"/>
  <c r="R12" i="10" s="1"/>
  <c r="Q12" i="10" s="1"/>
  <c r="P12" i="10" s="1"/>
  <c r="W15" i="10"/>
  <c r="V15" i="10" s="1"/>
  <c r="U15" i="10" s="1"/>
  <c r="T15" i="10" s="1"/>
  <c r="S15" i="10" s="1"/>
  <c r="R15" i="10" s="1"/>
  <c r="Q15" i="10" s="1"/>
  <c r="P15" i="10" s="1"/>
  <c r="W8" i="10"/>
  <c r="V8" i="10" s="1"/>
  <c r="U8" i="10" s="1"/>
  <c r="T8" i="10" s="1"/>
  <c r="S8" i="10" s="1"/>
  <c r="R8" i="10" s="1"/>
  <c r="Q8" i="10" s="1"/>
  <c r="P8" i="10" s="1"/>
  <c r="W39" i="10"/>
  <c r="V39" i="10" s="1"/>
  <c r="U39" i="10" s="1"/>
  <c r="T39" i="10" s="1"/>
  <c r="S39" i="10" s="1"/>
  <c r="R39" i="10" s="1"/>
  <c r="Q39" i="10" s="1"/>
  <c r="P39" i="10" s="1"/>
  <c r="U6" i="15"/>
  <c r="T6" i="15" s="1"/>
  <c r="S6" i="15" s="1"/>
  <c r="R6" i="15" s="1"/>
  <c r="Q6" i="15" s="1"/>
  <c r="P6" i="15" s="1"/>
  <c r="W31" i="10"/>
  <c r="V31" i="10" s="1"/>
  <c r="U31" i="10" s="1"/>
  <c r="T31" i="10" s="1"/>
  <c r="S31" i="10" s="1"/>
  <c r="R31" i="10" s="1"/>
  <c r="Q31" i="10" s="1"/>
  <c r="P31" i="10" s="1"/>
  <c r="U22" i="15"/>
  <c r="T22" i="15" s="1"/>
  <c r="S22" i="15" s="1"/>
  <c r="R22" i="15" s="1"/>
  <c r="Q22" i="15" s="1"/>
  <c r="P22" i="15" s="1"/>
  <c r="U16" i="15"/>
  <c r="T16" i="15" s="1"/>
  <c r="S16" i="15" s="1"/>
  <c r="R16" i="15" s="1"/>
  <c r="Q16" i="15" s="1"/>
  <c r="P16" i="15" s="1"/>
  <c r="W7" i="10"/>
  <c r="V7" i="10" s="1"/>
  <c r="U7" i="10" s="1"/>
  <c r="T7" i="10" s="1"/>
  <c r="S7" i="10" s="1"/>
  <c r="R7" i="10" s="1"/>
  <c r="Q7" i="10" s="1"/>
  <c r="P7" i="10" s="1"/>
  <c r="U4" i="15"/>
  <c r="T4" i="15" s="1"/>
  <c r="S4" i="15" s="1"/>
  <c r="R4" i="15" s="1"/>
  <c r="Q4" i="15" s="1"/>
  <c r="P4" i="15" s="1"/>
  <c r="U23" i="15"/>
  <c r="T23" i="15" s="1"/>
  <c r="S23" i="15" s="1"/>
  <c r="R23" i="15" s="1"/>
  <c r="Q23" i="15" s="1"/>
  <c r="P23" i="15" s="1"/>
  <c r="U7" i="15"/>
  <c r="T7" i="15" s="1"/>
  <c r="S7" i="15" s="1"/>
  <c r="R7" i="15" s="1"/>
  <c r="Q7" i="15" s="1"/>
  <c r="P7" i="15" s="1"/>
  <c r="U26" i="15"/>
  <c r="T26" i="15" s="1"/>
  <c r="S26" i="15" s="1"/>
  <c r="R26" i="15" s="1"/>
  <c r="Q26" i="15" s="1"/>
  <c r="P26" i="15" s="1"/>
  <c r="U33" i="15"/>
  <c r="T33" i="15" s="1"/>
  <c r="S33" i="15" s="1"/>
  <c r="R33" i="15" s="1"/>
  <c r="Q33" i="15" s="1"/>
  <c r="P33" i="15" s="1"/>
  <c r="W29" i="10"/>
  <c r="V29" i="10" s="1"/>
  <c r="U29" i="10" s="1"/>
  <c r="T29" i="10" s="1"/>
  <c r="S29" i="10" s="1"/>
  <c r="R29" i="10" s="1"/>
  <c r="Q29" i="10" s="1"/>
  <c r="P29" i="10" s="1"/>
  <c r="W19" i="10"/>
  <c r="V19" i="10" s="1"/>
  <c r="U19" i="10" s="1"/>
  <c r="T19" i="10" s="1"/>
  <c r="S19" i="10" s="1"/>
  <c r="R19" i="10" s="1"/>
  <c r="Q19" i="10" s="1"/>
  <c r="P19" i="10" s="1"/>
  <c r="W20" i="10"/>
  <c r="V20" i="10" s="1"/>
  <c r="U20" i="10" s="1"/>
  <c r="T20" i="10" s="1"/>
  <c r="S20" i="10" s="1"/>
  <c r="R20" i="10" s="1"/>
  <c r="Q20" i="10" s="1"/>
  <c r="P20" i="10" s="1"/>
  <c r="K22" i="15"/>
  <c r="J22" i="15" s="1"/>
  <c r="I22" i="15" s="1"/>
  <c r="H22" i="15" s="1"/>
  <c r="G22" i="15" s="1"/>
  <c r="F22" i="15" s="1"/>
  <c r="D22" i="15" s="1"/>
  <c r="U12" i="15"/>
  <c r="T12" i="15" s="1"/>
  <c r="S12" i="15" s="1"/>
  <c r="R12" i="15" s="1"/>
  <c r="Q12" i="15" s="1"/>
  <c r="P12" i="15" s="1"/>
  <c r="K43" i="15"/>
  <c r="J43" i="15" s="1"/>
  <c r="I43" i="15" s="1"/>
  <c r="H43" i="15" s="1"/>
  <c r="G43" i="15" s="1"/>
  <c r="F43" i="15" s="1"/>
  <c r="D43" i="15" s="1"/>
  <c r="K40" i="15"/>
  <c r="J40" i="15" s="1"/>
  <c r="I40" i="15" s="1"/>
  <c r="H40" i="15" s="1"/>
  <c r="G40" i="15" s="1"/>
  <c r="F40" i="15" s="1"/>
  <c r="D40" i="15" s="1"/>
  <c r="W14" i="10"/>
  <c r="V14" i="10" s="1"/>
  <c r="U14" i="10" s="1"/>
  <c r="T14" i="10" s="1"/>
  <c r="S14" i="10" s="1"/>
  <c r="R14" i="10" s="1"/>
  <c r="Q14" i="10" s="1"/>
  <c r="P14" i="10" s="1"/>
  <c r="W16" i="10"/>
  <c r="V16" i="10" s="1"/>
  <c r="U16" i="10" s="1"/>
  <c r="T16" i="10" s="1"/>
  <c r="S16" i="10" s="1"/>
  <c r="R16" i="10" s="1"/>
  <c r="Q16" i="10" s="1"/>
  <c r="P16" i="10" s="1"/>
  <c r="AH24" i="15"/>
  <c r="AG24" i="15" s="1"/>
  <c r="AF24" i="15" s="1"/>
  <c r="AH32" i="15"/>
  <c r="AG32" i="15" s="1"/>
  <c r="AF32" i="15" s="1"/>
  <c r="AH21" i="15"/>
  <c r="AG21" i="15" s="1"/>
  <c r="AF21" i="15" s="1"/>
  <c r="AH43" i="15"/>
  <c r="AG43" i="15" s="1"/>
  <c r="AF43" i="15" s="1"/>
  <c r="AH36" i="15"/>
  <c r="AG36" i="15" s="1"/>
  <c r="AF36" i="15" s="1"/>
  <c r="AH16" i="15"/>
  <c r="AG16" i="15" s="1"/>
  <c r="AF16" i="15" s="1"/>
  <c r="AH14" i="15"/>
  <c r="AG14" i="15" s="1"/>
  <c r="AF14" i="15" s="1"/>
  <c r="AH17" i="15"/>
  <c r="AG17" i="15" s="1"/>
  <c r="AF17" i="15" s="1"/>
  <c r="AH40" i="15"/>
  <c r="AG40" i="15" s="1"/>
  <c r="AF40" i="15" s="1"/>
  <c r="AH22" i="15"/>
  <c r="AG22" i="15" s="1"/>
  <c r="AF22" i="15" s="1"/>
  <c r="CZ43" i="18"/>
  <c r="CY43" i="18" s="1"/>
  <c r="CX43" i="18" s="1"/>
  <c r="CW43" i="18" s="1"/>
  <c r="CV43" i="18" s="1"/>
  <c r="CU43" i="18" s="1"/>
  <c r="CT43" i="18" s="1"/>
  <c r="CS43" i="18" s="1"/>
  <c r="CR43" i="18" s="1"/>
  <c r="CZ40" i="18"/>
  <c r="CY40" i="18" s="1"/>
  <c r="CX40" i="18" s="1"/>
  <c r="CW40" i="18" s="1"/>
  <c r="CV40" i="18" s="1"/>
  <c r="CU40" i="18" s="1"/>
  <c r="CT40" i="18" s="1"/>
  <c r="CS40" i="18" s="1"/>
  <c r="CR40" i="18" s="1"/>
  <c r="CZ42" i="18"/>
  <c r="CY42" i="18" s="1"/>
  <c r="CX42" i="18" s="1"/>
  <c r="CW42" i="18" s="1"/>
  <c r="CV42" i="18" s="1"/>
  <c r="CU42" i="18" s="1"/>
  <c r="CT42" i="18" s="1"/>
  <c r="CS42" i="18" s="1"/>
  <c r="CR42" i="18" s="1"/>
  <c r="CZ41" i="18"/>
  <c r="CY41" i="18" s="1"/>
  <c r="CX41" i="18" s="1"/>
  <c r="CW41" i="18" s="1"/>
  <c r="CV41" i="18" s="1"/>
  <c r="CU41" i="18" s="1"/>
  <c r="CT41" i="18" s="1"/>
  <c r="CS41" i="18" s="1"/>
  <c r="CR41" i="18" s="1"/>
  <c r="AB5" i="1"/>
  <c r="AA5" i="1" s="1"/>
  <c r="Z5" i="1" s="1"/>
  <c r="Y5" i="1" s="1"/>
  <c r="X5" i="1" s="1"/>
  <c r="W5" i="1" s="1"/>
  <c r="V5" i="1" s="1"/>
  <c r="AB6" i="1"/>
  <c r="AA6" i="1" s="1"/>
  <c r="Z6" i="1" s="1"/>
  <c r="Y6" i="1" s="1"/>
  <c r="X6" i="1" s="1"/>
  <c r="W6" i="1" s="1"/>
  <c r="V6" i="1" s="1"/>
  <c r="AB8" i="1"/>
  <c r="AA8" i="1" s="1"/>
  <c r="Z8" i="1" s="1"/>
  <c r="Y8" i="1" s="1"/>
  <c r="X8" i="1" s="1"/>
  <c r="W8" i="1" s="1"/>
  <c r="V8" i="1" s="1"/>
  <c r="AB7" i="1"/>
  <c r="AA7" i="1" s="1"/>
  <c r="Z7" i="1" s="1"/>
  <c r="Y7" i="1" s="1"/>
  <c r="X7" i="1" s="1"/>
  <c r="W7" i="1" s="1"/>
  <c r="V7" i="1" s="1"/>
  <c r="AB9" i="1"/>
  <c r="AA9" i="1" s="1"/>
  <c r="Z9" i="1" s="1"/>
  <c r="Y9" i="1" s="1"/>
  <c r="X9" i="1" s="1"/>
  <c r="W9" i="1" s="1"/>
  <c r="V9" i="1" s="1"/>
  <c r="AR42" i="15"/>
  <c r="AQ42" i="15" s="1"/>
  <c r="AP42" i="15" s="1"/>
  <c r="AR12" i="15"/>
  <c r="AQ12" i="15" s="1"/>
  <c r="AP12" i="15" s="1"/>
  <c r="AR10" i="15"/>
  <c r="AQ10" i="15" s="1"/>
  <c r="AP10" i="15" s="1"/>
  <c r="AR11" i="15"/>
  <c r="AQ11" i="15" s="1"/>
  <c r="AP11" i="15" s="1"/>
  <c r="AR9" i="15"/>
  <c r="AQ9" i="15" s="1"/>
  <c r="AP9" i="15" s="1"/>
  <c r="AH42" i="15"/>
  <c r="AG42" i="15" s="1"/>
  <c r="AF42" i="15" s="1"/>
  <c r="AH12" i="15"/>
  <c r="AG12" i="15" s="1"/>
  <c r="AF12" i="15" s="1"/>
  <c r="AH10" i="15"/>
  <c r="AG10" i="15" s="1"/>
  <c r="AF10" i="15" s="1"/>
  <c r="AH11" i="15"/>
  <c r="AG11" i="15" s="1"/>
  <c r="AF11" i="15" s="1"/>
  <c r="AH9" i="15"/>
  <c r="AG9" i="15" s="1"/>
  <c r="AF9" i="15" s="1"/>
  <c r="AH19" i="15"/>
  <c r="AG19" i="15" s="1"/>
  <c r="AF19" i="15" s="1"/>
  <c r="CZ15" i="18"/>
  <c r="CY15" i="18" s="1"/>
  <c r="CX15" i="18" s="1"/>
  <c r="CW15" i="18" s="1"/>
  <c r="CV15" i="18" s="1"/>
  <c r="CU15" i="18" s="1"/>
  <c r="CT15" i="18" s="1"/>
  <c r="CS15" i="18" s="1"/>
  <c r="CR15" i="18" s="1"/>
  <c r="CZ24" i="18"/>
  <c r="CY24" i="18" s="1"/>
  <c r="CX24" i="18" s="1"/>
  <c r="CW24" i="18" s="1"/>
  <c r="CV24" i="18" s="1"/>
  <c r="CU24" i="18" s="1"/>
  <c r="CT24" i="18" s="1"/>
  <c r="CS24" i="18" s="1"/>
  <c r="CR24" i="18" s="1"/>
  <c r="CZ23" i="18"/>
  <c r="CY23" i="18" s="1"/>
  <c r="CX23" i="18" s="1"/>
  <c r="CW23" i="18" s="1"/>
  <c r="CV23" i="18" s="1"/>
  <c r="CU23" i="18" s="1"/>
  <c r="CT23" i="18" s="1"/>
  <c r="CS23" i="18" s="1"/>
  <c r="CR23" i="18" s="1"/>
  <c r="CZ5" i="18"/>
  <c r="CY5" i="18" s="1"/>
  <c r="CX5" i="18" s="1"/>
  <c r="CW5" i="18" s="1"/>
  <c r="CV5" i="18" s="1"/>
  <c r="CU5" i="18" s="1"/>
  <c r="CT5" i="18" s="1"/>
  <c r="CS5" i="18" s="1"/>
  <c r="CR5" i="18" s="1"/>
  <c r="CZ19" i="18"/>
  <c r="CY19" i="18" s="1"/>
  <c r="CX19" i="18" s="1"/>
  <c r="CW19" i="18" s="1"/>
  <c r="CV19" i="18" s="1"/>
  <c r="CU19" i="18" s="1"/>
  <c r="CT19" i="18" s="1"/>
  <c r="CS19" i="18" s="1"/>
  <c r="CR19" i="18" s="1"/>
  <c r="CZ39" i="18"/>
  <c r="CY39" i="18" s="1"/>
  <c r="CX39" i="18" s="1"/>
  <c r="CW39" i="18" s="1"/>
  <c r="CV39" i="18" s="1"/>
  <c r="CU39" i="18" s="1"/>
  <c r="CT39" i="18" s="1"/>
  <c r="CS39" i="18" s="1"/>
  <c r="CR39" i="18" s="1"/>
  <c r="CZ30" i="18"/>
  <c r="CY30" i="18" s="1"/>
  <c r="CX30" i="18" s="1"/>
  <c r="CW30" i="18" s="1"/>
  <c r="CV30" i="18" s="1"/>
  <c r="CU30" i="18" s="1"/>
  <c r="CT30" i="18" s="1"/>
  <c r="CS30" i="18" s="1"/>
  <c r="CR30" i="18" s="1"/>
  <c r="CZ21" i="18"/>
  <c r="CY21" i="18" s="1"/>
  <c r="CX21" i="18" s="1"/>
  <c r="CW21" i="18" s="1"/>
  <c r="CV21" i="18" s="1"/>
  <c r="CU21" i="18" s="1"/>
  <c r="CT21" i="18" s="1"/>
  <c r="CS21" i="18" s="1"/>
  <c r="CR21" i="18" s="1"/>
  <c r="CZ6" i="18"/>
  <c r="CY6" i="18" s="1"/>
  <c r="CX6" i="18" s="1"/>
  <c r="CW6" i="18" s="1"/>
  <c r="CV6" i="18" s="1"/>
  <c r="CU6" i="18" s="1"/>
  <c r="CT6" i="18" s="1"/>
  <c r="CS6" i="18" s="1"/>
  <c r="CR6" i="18" s="1"/>
  <c r="CZ11" i="18"/>
  <c r="CY11" i="18" s="1"/>
  <c r="CX11" i="18" s="1"/>
  <c r="CW11" i="18" s="1"/>
  <c r="CV11" i="18" s="1"/>
  <c r="CU11" i="18" s="1"/>
  <c r="CT11" i="18" s="1"/>
  <c r="CS11" i="18" s="1"/>
  <c r="CR11" i="18" s="1"/>
  <c r="AH37" i="10"/>
  <c r="AG37" i="10" s="1"/>
  <c r="AF37" i="10" s="1"/>
  <c r="AH27" i="10"/>
  <c r="AG27" i="10" s="1"/>
  <c r="AF27" i="10" s="1"/>
  <c r="AH5" i="10"/>
  <c r="AG5" i="10" s="1"/>
  <c r="AF5" i="10" s="1"/>
  <c r="AH23" i="10"/>
  <c r="AG23" i="10" s="1"/>
  <c r="AF23" i="10" s="1"/>
  <c r="AH42" i="10"/>
  <c r="AG42" i="10" s="1"/>
  <c r="AF42" i="10" s="1"/>
  <c r="AH33" i="10"/>
  <c r="AG33" i="10" s="1"/>
  <c r="AF33" i="10" s="1"/>
  <c r="AH26" i="10"/>
  <c r="AG26" i="10" s="1"/>
  <c r="AF26" i="10" s="1"/>
  <c r="AH19" i="10"/>
  <c r="AG19" i="10" s="1"/>
  <c r="AF19" i="10" s="1"/>
  <c r="AR39" i="15"/>
  <c r="AQ39" i="15" s="1"/>
  <c r="AP39" i="15" s="1"/>
  <c r="AR18" i="15"/>
  <c r="AQ18" i="15" s="1"/>
  <c r="AP18" i="15" s="1"/>
  <c r="AR41" i="15"/>
  <c r="AQ41" i="15" s="1"/>
  <c r="AP41" i="15" s="1"/>
  <c r="AR35" i="15"/>
  <c r="AQ35" i="15" s="1"/>
  <c r="AP35" i="15" s="1"/>
  <c r="AR30" i="15"/>
  <c r="AQ30" i="15" s="1"/>
  <c r="AP30" i="15" s="1"/>
  <c r="AR23" i="15"/>
  <c r="AQ23" i="15" s="1"/>
  <c r="AP23" i="15" s="1"/>
  <c r="AR13" i="15"/>
  <c r="AQ13" i="15" s="1"/>
  <c r="AP13" i="15" s="1"/>
  <c r="AR37" i="15"/>
  <c r="AQ37" i="15" s="1"/>
  <c r="AP37" i="15" s="1"/>
  <c r="AR31" i="15"/>
  <c r="AQ31" i="15" s="1"/>
  <c r="AP31" i="15" s="1"/>
  <c r="AR27" i="15"/>
  <c r="AQ27" i="15" s="1"/>
  <c r="AP27" i="15" s="1"/>
  <c r="AR20" i="15"/>
  <c r="AQ20" i="15" s="1"/>
  <c r="AP20" i="15" s="1"/>
  <c r="AR33" i="15"/>
  <c r="AQ33" i="15" s="1"/>
  <c r="AP33" i="15" s="1"/>
  <c r="AR4" i="15"/>
  <c r="AQ4" i="15" s="1"/>
  <c r="AP4" i="15" s="1"/>
  <c r="AR38" i="15"/>
  <c r="AQ38" i="15" s="1"/>
  <c r="AP38" i="15" s="1"/>
  <c r="AR29" i="15"/>
  <c r="AQ29" i="15" s="1"/>
  <c r="AP29" i="15" s="1"/>
  <c r="AR7" i="15"/>
  <c r="AQ7" i="15" s="1"/>
  <c r="AP7" i="15" s="1"/>
  <c r="AR26" i="15"/>
  <c r="AQ26" i="15" s="1"/>
  <c r="AP26" i="15" s="1"/>
  <c r="AR8" i="15"/>
  <c r="AQ8" i="15" s="1"/>
  <c r="AP8" i="15" s="1"/>
  <c r="AH15" i="15"/>
  <c r="AG15" i="15" s="1"/>
  <c r="AF15" i="15" s="1"/>
  <c r="AH38" i="15"/>
  <c r="AG38" i="15" s="1"/>
  <c r="AF38" i="15" s="1"/>
  <c r="AH37" i="15"/>
  <c r="AG37" i="15" s="1"/>
  <c r="AF37" i="15" s="1"/>
  <c r="AH27" i="15"/>
  <c r="AG27" i="15" s="1"/>
  <c r="AF27" i="15" s="1"/>
  <c r="AH26" i="15"/>
  <c r="AG26" i="15" s="1"/>
  <c r="AF26" i="15" s="1"/>
  <c r="AH20" i="15"/>
  <c r="AG20" i="15" s="1"/>
  <c r="AF20" i="15" s="1"/>
  <c r="AH8" i="15"/>
  <c r="AG8" i="15" s="1"/>
  <c r="AF8" i="15" s="1"/>
  <c r="AH4" i="15"/>
  <c r="AG4" i="15" s="1"/>
  <c r="AF4" i="15" s="1"/>
  <c r="AH7" i="15"/>
  <c r="AG7" i="15" s="1"/>
  <c r="AF7" i="15" s="1"/>
  <c r="AH41" i="15"/>
  <c r="AG41" i="15" s="1"/>
  <c r="AF41" i="15" s="1"/>
  <c r="AH35" i="15"/>
  <c r="AG35" i="15" s="1"/>
  <c r="AF35" i="15" s="1"/>
  <c r="AH29" i="15"/>
  <c r="AG29" i="15" s="1"/>
  <c r="AF29" i="15" s="1"/>
  <c r="AH23" i="15"/>
  <c r="AG23" i="15" s="1"/>
  <c r="AF23" i="15" s="1"/>
  <c r="AH13" i="15"/>
  <c r="AG13" i="15" s="1"/>
  <c r="AF13" i="15" s="1"/>
  <c r="AH31" i="15"/>
  <c r="AG31" i="15" s="1"/>
  <c r="AF31" i="15" s="1"/>
  <c r="AH30" i="15"/>
  <c r="AG30" i="15" s="1"/>
  <c r="AF30" i="15" s="1"/>
  <c r="AH39" i="15"/>
  <c r="AG39" i="15" s="1"/>
  <c r="AF39" i="15" s="1"/>
  <c r="AH18" i="15"/>
  <c r="AG18" i="15" s="1"/>
  <c r="AF18" i="15" s="1"/>
  <c r="AH33" i="15"/>
  <c r="AG33" i="15" s="1"/>
  <c r="AF33" i="15" s="1"/>
  <c r="CZ38" i="18"/>
  <c r="CY38" i="18" s="1"/>
  <c r="CX38" i="18" s="1"/>
  <c r="CW38" i="18" s="1"/>
  <c r="CV38" i="18" s="1"/>
  <c r="CU38" i="18" s="1"/>
  <c r="CT38" i="18" s="1"/>
  <c r="CS38" i="18" s="1"/>
  <c r="CR38" i="18" s="1"/>
  <c r="CZ36" i="18"/>
  <c r="CY36" i="18" s="1"/>
  <c r="CX36" i="18" s="1"/>
  <c r="CW36" i="18" s="1"/>
  <c r="CV36" i="18" s="1"/>
  <c r="CU36" i="18" s="1"/>
  <c r="CT36" i="18" s="1"/>
  <c r="CS36" i="18" s="1"/>
  <c r="CR36" i="18" s="1"/>
  <c r="CZ37" i="18"/>
  <c r="CY37" i="18" s="1"/>
  <c r="CX37" i="18" s="1"/>
  <c r="CW37" i="18" s="1"/>
  <c r="CV37" i="18" s="1"/>
  <c r="CU37" i="18" s="1"/>
  <c r="CT37" i="18" s="1"/>
  <c r="CS37" i="18" s="1"/>
  <c r="CR37" i="18" s="1"/>
  <c r="CZ29" i="18"/>
  <c r="CY29" i="18" s="1"/>
  <c r="CX29" i="18" s="1"/>
  <c r="CW29" i="18" s="1"/>
  <c r="CV29" i="18" s="1"/>
  <c r="CU29" i="18" s="1"/>
  <c r="CT29" i="18" s="1"/>
  <c r="CS29" i="18" s="1"/>
  <c r="CR29" i="18" s="1"/>
  <c r="CZ35" i="18"/>
  <c r="CY35" i="18" s="1"/>
  <c r="CX35" i="18" s="1"/>
  <c r="CW35" i="18" s="1"/>
  <c r="CV35" i="18" s="1"/>
  <c r="CU35" i="18" s="1"/>
  <c r="CT35" i="18" s="1"/>
  <c r="CS35" i="18" s="1"/>
  <c r="CR35" i="18" s="1"/>
  <c r="CZ32" i="18"/>
  <c r="CY32" i="18" s="1"/>
  <c r="CX32" i="18" s="1"/>
  <c r="CW32" i="18" s="1"/>
  <c r="CV32" i="18" s="1"/>
  <c r="CU32" i="18" s="1"/>
  <c r="CT32" i="18" s="1"/>
  <c r="CS32" i="18" s="1"/>
  <c r="CR32" i="18" s="1"/>
  <c r="CZ31" i="18"/>
  <c r="CY31" i="18" s="1"/>
  <c r="CX31" i="18" s="1"/>
  <c r="CW31" i="18" s="1"/>
  <c r="CV31" i="18" s="1"/>
  <c r="CU31" i="18" s="1"/>
  <c r="CT31" i="18" s="1"/>
  <c r="CS31" i="18" s="1"/>
  <c r="CR31" i="18" s="1"/>
  <c r="CZ34" i="18"/>
  <c r="CY34" i="18" s="1"/>
  <c r="CX34" i="18" s="1"/>
  <c r="CW34" i="18" s="1"/>
  <c r="CV34" i="18" s="1"/>
  <c r="CU34" i="18" s="1"/>
  <c r="CT34" i="18" s="1"/>
  <c r="CS34" i="18" s="1"/>
  <c r="CR34" i="18" s="1"/>
  <c r="CZ33" i="18"/>
  <c r="CY33" i="18" s="1"/>
  <c r="CX33" i="18" s="1"/>
  <c r="CW33" i="18" s="1"/>
  <c r="CV33" i="18" s="1"/>
  <c r="CU33" i="18" s="1"/>
  <c r="CT33" i="18" s="1"/>
  <c r="CS33" i="18" s="1"/>
  <c r="CR33" i="18" s="1"/>
  <c r="CZ22" i="18"/>
  <c r="CY22" i="18" s="1"/>
  <c r="CX22" i="18" s="1"/>
  <c r="CW22" i="18" s="1"/>
  <c r="CV22" i="18" s="1"/>
  <c r="CU22" i="18" s="1"/>
  <c r="CT22" i="18" s="1"/>
  <c r="CS22" i="18" s="1"/>
  <c r="CR22" i="18" s="1"/>
  <c r="CZ27" i="18"/>
  <c r="CY27" i="18" s="1"/>
  <c r="CX27" i="18" s="1"/>
  <c r="CW27" i="18" s="1"/>
  <c r="CV27" i="18" s="1"/>
  <c r="CU27" i="18" s="1"/>
  <c r="CT27" i="18" s="1"/>
  <c r="CS27" i="18" s="1"/>
  <c r="CR27" i="18" s="1"/>
  <c r="CZ25" i="18"/>
  <c r="CY25" i="18" s="1"/>
  <c r="CX25" i="18" s="1"/>
  <c r="CW25" i="18" s="1"/>
  <c r="CV25" i="18" s="1"/>
  <c r="CU25" i="18" s="1"/>
  <c r="CT25" i="18" s="1"/>
  <c r="CS25" i="18" s="1"/>
  <c r="CR25" i="18" s="1"/>
  <c r="CZ26" i="18"/>
  <c r="CY26" i="18" s="1"/>
  <c r="CX26" i="18" s="1"/>
  <c r="CW26" i="18" s="1"/>
  <c r="CV26" i="18" s="1"/>
  <c r="CU26" i="18" s="1"/>
  <c r="CT26" i="18" s="1"/>
  <c r="CS26" i="18" s="1"/>
  <c r="CR26" i="18" s="1"/>
  <c r="CZ18" i="18"/>
  <c r="CY18" i="18" s="1"/>
  <c r="CX18" i="18" s="1"/>
  <c r="CW18" i="18" s="1"/>
  <c r="CV18" i="18" s="1"/>
  <c r="CU18" i="18" s="1"/>
  <c r="CT18" i="18" s="1"/>
  <c r="CS18" i="18" s="1"/>
  <c r="CR18" i="18" s="1"/>
  <c r="CZ14" i="18"/>
  <c r="CY14" i="18" s="1"/>
  <c r="CX14" i="18" s="1"/>
  <c r="CW14" i="18" s="1"/>
  <c r="CV14" i="18" s="1"/>
  <c r="CU14" i="18" s="1"/>
  <c r="CT14" i="18" s="1"/>
  <c r="CS14" i="18" s="1"/>
  <c r="CR14" i="18" s="1"/>
  <c r="CZ17" i="18"/>
  <c r="CY17" i="18" s="1"/>
  <c r="CX17" i="18" s="1"/>
  <c r="CW17" i="18" s="1"/>
  <c r="CV17" i="18" s="1"/>
  <c r="CU17" i="18" s="1"/>
  <c r="CT17" i="18" s="1"/>
  <c r="CS17" i="18" s="1"/>
  <c r="CR17" i="18" s="1"/>
  <c r="CZ16" i="18"/>
  <c r="CY16" i="18" s="1"/>
  <c r="CX16" i="18" s="1"/>
  <c r="CW16" i="18" s="1"/>
  <c r="CV16" i="18" s="1"/>
  <c r="CU16" i="18" s="1"/>
  <c r="CT16" i="18" s="1"/>
  <c r="CS16" i="18" s="1"/>
  <c r="CR16" i="18" s="1"/>
  <c r="CZ13" i="18"/>
  <c r="CY13" i="18" s="1"/>
  <c r="CX13" i="18" s="1"/>
  <c r="CW13" i="18" s="1"/>
  <c r="CV13" i="18" s="1"/>
  <c r="CU13" i="18" s="1"/>
  <c r="CT13" i="18" s="1"/>
  <c r="CS13" i="18" s="1"/>
  <c r="CR13" i="18" s="1"/>
  <c r="CZ8" i="18"/>
  <c r="CY8" i="18" s="1"/>
  <c r="CX8" i="18" s="1"/>
  <c r="CW8" i="18" s="1"/>
  <c r="CV8" i="18" s="1"/>
  <c r="CU8" i="18" s="1"/>
  <c r="CT8" i="18" s="1"/>
  <c r="CS8" i="18" s="1"/>
  <c r="CR8" i="18" s="1"/>
  <c r="CZ20" i="18"/>
  <c r="CY20" i="18" s="1"/>
  <c r="CX20" i="18" s="1"/>
  <c r="CW20" i="18" s="1"/>
  <c r="CV20" i="18" s="1"/>
  <c r="CU20" i="18" s="1"/>
  <c r="CT20" i="18" s="1"/>
  <c r="CS20" i="18" s="1"/>
  <c r="CR20" i="18" s="1"/>
  <c r="CZ12" i="18"/>
  <c r="CY12" i="18" s="1"/>
  <c r="CX12" i="18" s="1"/>
  <c r="CW12" i="18" s="1"/>
  <c r="CV12" i="18" s="1"/>
  <c r="CU12" i="18" s="1"/>
  <c r="CT12" i="18" s="1"/>
  <c r="CS12" i="18" s="1"/>
  <c r="CR12" i="18" s="1"/>
  <c r="CZ10" i="18"/>
  <c r="CY10" i="18" s="1"/>
  <c r="CX10" i="18" s="1"/>
  <c r="CW10" i="18" s="1"/>
  <c r="CV10" i="18" s="1"/>
  <c r="CU10" i="18" s="1"/>
  <c r="CT10" i="18" s="1"/>
  <c r="CS10" i="18" s="1"/>
  <c r="CR10" i="18" s="1"/>
  <c r="CZ7" i="18"/>
  <c r="CY7" i="18" s="1"/>
  <c r="CX7" i="18" s="1"/>
  <c r="CW7" i="18" s="1"/>
  <c r="CV7" i="18" s="1"/>
  <c r="CU7" i="18" s="1"/>
  <c r="CT7" i="18" s="1"/>
  <c r="CS7" i="18" s="1"/>
  <c r="CR7" i="18" s="1"/>
  <c r="CZ9" i="18"/>
  <c r="CY9" i="18" s="1"/>
  <c r="CX9" i="18" s="1"/>
  <c r="CW9" i="18" s="1"/>
  <c r="CV9" i="18" s="1"/>
  <c r="CU9" i="18" s="1"/>
  <c r="CT9" i="18" s="1"/>
  <c r="CS9" i="18" s="1"/>
  <c r="CR9" i="18" s="1"/>
  <c r="DB1" i="18"/>
  <c r="CZ4" i="18"/>
  <c r="CY4" i="18" s="1"/>
  <c r="CX4" i="18" s="1"/>
  <c r="CW4" i="18" s="1"/>
  <c r="CV4" i="18" s="1"/>
  <c r="CU4" i="18" s="1"/>
  <c r="CT4" i="18" s="1"/>
  <c r="CS4" i="18" s="1"/>
  <c r="CR4" i="18" s="1"/>
  <c r="AB14" i="1"/>
  <c r="AA14" i="1" s="1"/>
  <c r="Z14" i="1" s="1"/>
  <c r="Y14" i="1" s="1"/>
  <c r="X14" i="1" s="1"/>
  <c r="W14" i="1" s="1"/>
  <c r="V14" i="1" s="1"/>
  <c r="AB22" i="1"/>
  <c r="AA22" i="1" s="1"/>
  <c r="Z22" i="1" s="1"/>
  <c r="Y22" i="1" s="1"/>
  <c r="X22" i="1" s="1"/>
  <c r="W22" i="1" s="1"/>
  <c r="V22" i="1" s="1"/>
  <c r="AR6" i="15"/>
  <c r="AQ6" i="15" s="1"/>
  <c r="AP6" i="15" s="1"/>
  <c r="AR19" i="15"/>
  <c r="AQ19" i="15" s="1"/>
  <c r="AP19" i="15" s="1"/>
  <c r="AR36" i="15"/>
  <c r="AQ36" i="15" s="1"/>
  <c r="AP36" i="15" s="1"/>
  <c r="AR14" i="15"/>
  <c r="AQ14" i="15" s="1"/>
  <c r="AP14" i="15" s="1"/>
  <c r="AR40" i="15"/>
  <c r="AQ40" i="15" s="1"/>
  <c r="AP40" i="15" s="1"/>
  <c r="AR32" i="15"/>
  <c r="AQ32" i="15" s="1"/>
  <c r="AP32" i="15" s="1"/>
  <c r="AR24" i="15"/>
  <c r="AQ24" i="15" s="1"/>
  <c r="AP24" i="15" s="1"/>
  <c r="AR17" i="15"/>
  <c r="AQ17" i="15" s="1"/>
  <c r="AP17" i="15" s="1"/>
  <c r="AR43" i="15"/>
  <c r="AQ43" i="15" s="1"/>
  <c r="AP43" i="15" s="1"/>
  <c r="AR25" i="15"/>
  <c r="AQ25" i="15" s="1"/>
  <c r="AP25" i="15" s="1"/>
  <c r="AR22" i="15"/>
  <c r="AQ22" i="15" s="1"/>
  <c r="AP22" i="15" s="1"/>
  <c r="AR21" i="15"/>
  <c r="AQ21" i="15" s="1"/>
  <c r="AP21" i="15" s="1"/>
  <c r="AR16" i="15"/>
  <c r="AQ16" i="15" s="1"/>
  <c r="AP16" i="15" s="1"/>
  <c r="AR5" i="15"/>
  <c r="AQ5" i="15" s="1"/>
  <c r="AP5" i="15" s="1"/>
  <c r="AR15" i="15"/>
  <c r="AQ15" i="15" s="1"/>
  <c r="AP15" i="15" s="1"/>
  <c r="AT1" i="15"/>
  <c r="AH39" i="10"/>
  <c r="AG39" i="10" s="1"/>
  <c r="AF39" i="10" s="1"/>
  <c r="AH34" i="10"/>
  <c r="AG34" i="10" s="1"/>
  <c r="AF34" i="10" s="1"/>
  <c r="AH32" i="10"/>
  <c r="AG32" i="10" s="1"/>
  <c r="AF32" i="10" s="1"/>
  <c r="AH35" i="10"/>
  <c r="AG35" i="10" s="1"/>
  <c r="AF35" i="10" s="1"/>
  <c r="AH29" i="10"/>
  <c r="AG29" i="10" s="1"/>
  <c r="AF29" i="10" s="1"/>
  <c r="AH22" i="10"/>
  <c r="AG22" i="10" s="1"/>
  <c r="AF22" i="10" s="1"/>
  <c r="AH18" i="10"/>
  <c r="AG18" i="10" s="1"/>
  <c r="AF18" i="10" s="1"/>
  <c r="AH4" i="10"/>
  <c r="AG4" i="10" s="1"/>
  <c r="AF4" i="10" s="1"/>
  <c r="AJ1" i="10"/>
  <c r="AR28" i="10" s="1"/>
  <c r="AQ28" i="10" s="1"/>
  <c r="AP28" i="10" s="1"/>
  <c r="AO28" i="10" s="1"/>
  <c r="AN28" i="10" s="1"/>
  <c r="AM28" i="10" s="1"/>
  <c r="AL28" i="10" s="1"/>
  <c r="AK28" i="10" s="1"/>
  <c r="AJ28" i="10" s="1"/>
  <c r="AH43" i="10"/>
  <c r="AG43" i="10" s="1"/>
  <c r="AF43" i="10" s="1"/>
  <c r="AH9" i="10"/>
  <c r="AG9" i="10" s="1"/>
  <c r="AF9" i="10" s="1"/>
  <c r="AH31" i="10"/>
  <c r="AG31" i="10" s="1"/>
  <c r="AF31" i="10" s="1"/>
  <c r="AH30" i="10"/>
  <c r="AG30" i="10" s="1"/>
  <c r="AF30" i="10" s="1"/>
  <c r="AH24" i="10"/>
  <c r="AG24" i="10" s="1"/>
  <c r="AF24" i="10" s="1"/>
  <c r="AH7" i="10"/>
  <c r="AG7" i="10" s="1"/>
  <c r="AF7" i="10" s="1"/>
  <c r="AH6" i="10"/>
  <c r="AG6" i="10" s="1"/>
  <c r="AF6" i="10" s="1"/>
  <c r="AH25" i="10"/>
  <c r="AG25" i="10" s="1"/>
  <c r="AF25" i="10" s="1"/>
  <c r="AH8" i="10"/>
  <c r="AG8" i="10" s="1"/>
  <c r="AF8" i="10" s="1"/>
  <c r="AH21" i="10"/>
  <c r="AG21" i="10" s="1"/>
  <c r="AF21" i="10" s="1"/>
  <c r="AH38" i="10"/>
  <c r="AG38" i="10" s="1"/>
  <c r="AF38" i="10" s="1"/>
  <c r="AH36" i="10"/>
  <c r="AG36" i="10" s="1"/>
  <c r="AF36" i="10" s="1"/>
  <c r="AH20" i="10"/>
  <c r="AG20" i="10" s="1"/>
  <c r="AF20" i="10" s="1"/>
  <c r="D7" i="10"/>
  <c r="AB37" i="1"/>
  <c r="AA37" i="1" s="1"/>
  <c r="Z37" i="1" s="1"/>
  <c r="Y37" i="1" s="1"/>
  <c r="X37" i="1" s="1"/>
  <c r="W37" i="1" s="1"/>
  <c r="V37" i="1" s="1"/>
  <c r="AB24" i="1"/>
  <c r="AA24" i="1" s="1"/>
  <c r="Z24" i="1" s="1"/>
  <c r="Y24" i="1" s="1"/>
  <c r="X24" i="1" s="1"/>
  <c r="W24" i="1" s="1"/>
  <c r="V24" i="1" s="1"/>
  <c r="AB25" i="1"/>
  <c r="AA25" i="1" s="1"/>
  <c r="Z25" i="1" s="1"/>
  <c r="Y25" i="1" s="1"/>
  <c r="X25" i="1" s="1"/>
  <c r="W25" i="1" s="1"/>
  <c r="V25" i="1" s="1"/>
  <c r="D40" i="1"/>
  <c r="D35" i="1"/>
  <c r="D10" i="1"/>
  <c r="D31" i="1"/>
  <c r="D4" i="1"/>
  <c r="D41" i="1"/>
  <c r="D26" i="1"/>
  <c r="AB12" i="1"/>
  <c r="AA12" i="1" s="1"/>
  <c r="Z12" i="1" s="1"/>
  <c r="Y12" i="1" s="1"/>
  <c r="X12" i="1" s="1"/>
  <c r="W12" i="1" s="1"/>
  <c r="V12" i="1" s="1"/>
  <c r="AB32" i="1"/>
  <c r="AA32" i="1" s="1"/>
  <c r="Z32" i="1" s="1"/>
  <c r="Y32" i="1" s="1"/>
  <c r="X32" i="1" s="1"/>
  <c r="W32" i="1" s="1"/>
  <c r="V32" i="1" s="1"/>
  <c r="AB41" i="1"/>
  <c r="AA41" i="1" s="1"/>
  <c r="Z41" i="1" s="1"/>
  <c r="Y41" i="1" s="1"/>
  <c r="X41" i="1" s="1"/>
  <c r="W41" i="1" s="1"/>
  <c r="V41" i="1" s="1"/>
  <c r="AB36" i="1"/>
  <c r="AA36" i="1" s="1"/>
  <c r="Z36" i="1" s="1"/>
  <c r="Y36" i="1" s="1"/>
  <c r="X36" i="1" s="1"/>
  <c r="W36" i="1" s="1"/>
  <c r="V36" i="1" s="1"/>
  <c r="AB27" i="1"/>
  <c r="AA27" i="1" s="1"/>
  <c r="Z27" i="1" s="1"/>
  <c r="Y27" i="1" s="1"/>
  <c r="X27" i="1" s="1"/>
  <c r="W27" i="1" s="1"/>
  <c r="V27" i="1" s="1"/>
  <c r="AB39" i="1"/>
  <c r="AA39" i="1" s="1"/>
  <c r="Z39" i="1" s="1"/>
  <c r="Y39" i="1" s="1"/>
  <c r="X39" i="1" s="1"/>
  <c r="W39" i="1" s="1"/>
  <c r="V39" i="1" s="1"/>
  <c r="AB11" i="1"/>
  <c r="AA11" i="1" s="1"/>
  <c r="Z11" i="1" s="1"/>
  <c r="Y11" i="1" s="1"/>
  <c r="X11" i="1" s="1"/>
  <c r="W11" i="1" s="1"/>
  <c r="V11" i="1" s="1"/>
  <c r="AD1" i="1"/>
  <c r="AB13" i="1"/>
  <c r="AA13" i="1" s="1"/>
  <c r="Z13" i="1" s="1"/>
  <c r="Y13" i="1" s="1"/>
  <c r="X13" i="1" s="1"/>
  <c r="W13" i="1" s="1"/>
  <c r="V13" i="1" s="1"/>
  <c r="AB40" i="1"/>
  <c r="AA40" i="1" s="1"/>
  <c r="Z40" i="1" s="1"/>
  <c r="Y40" i="1" s="1"/>
  <c r="X40" i="1" s="1"/>
  <c r="W40" i="1" s="1"/>
  <c r="V40" i="1" s="1"/>
  <c r="AB19" i="1"/>
  <c r="AA19" i="1" s="1"/>
  <c r="Z19" i="1" s="1"/>
  <c r="Y19" i="1" s="1"/>
  <c r="X19" i="1" s="1"/>
  <c r="W19" i="1" s="1"/>
  <c r="V19" i="1" s="1"/>
  <c r="AB31" i="1"/>
  <c r="AA31" i="1" s="1"/>
  <c r="Z31" i="1" s="1"/>
  <c r="Y31" i="1" s="1"/>
  <c r="X31" i="1" s="1"/>
  <c r="W31" i="1" s="1"/>
  <c r="V31" i="1" s="1"/>
  <c r="AB17" i="1"/>
  <c r="AA17" i="1" s="1"/>
  <c r="Z17" i="1" s="1"/>
  <c r="Y17" i="1" s="1"/>
  <c r="X17" i="1" s="1"/>
  <c r="W17" i="1" s="1"/>
  <c r="V17" i="1" s="1"/>
  <c r="AB16" i="1"/>
  <c r="AA16" i="1" s="1"/>
  <c r="Z16" i="1" s="1"/>
  <c r="Y16" i="1" s="1"/>
  <c r="X16" i="1" s="1"/>
  <c r="W16" i="1" s="1"/>
  <c r="V16" i="1" s="1"/>
  <c r="AB42" i="1"/>
  <c r="AA42" i="1" s="1"/>
  <c r="Z42" i="1" s="1"/>
  <c r="Y42" i="1" s="1"/>
  <c r="X42" i="1" s="1"/>
  <c r="W42" i="1" s="1"/>
  <c r="V42" i="1" s="1"/>
  <c r="AB23" i="1"/>
  <c r="AA23" i="1" s="1"/>
  <c r="Z23" i="1" s="1"/>
  <c r="Y23" i="1" s="1"/>
  <c r="X23" i="1" s="1"/>
  <c r="W23" i="1" s="1"/>
  <c r="V23" i="1" s="1"/>
  <c r="AB29" i="1"/>
  <c r="AA29" i="1" s="1"/>
  <c r="Z29" i="1" s="1"/>
  <c r="Y29" i="1" s="1"/>
  <c r="X29" i="1" s="1"/>
  <c r="W29" i="1" s="1"/>
  <c r="V29" i="1" s="1"/>
  <c r="AB18" i="1"/>
  <c r="AA18" i="1" s="1"/>
  <c r="Z18" i="1" s="1"/>
  <c r="Y18" i="1" s="1"/>
  <c r="X18" i="1" s="1"/>
  <c r="W18" i="1" s="1"/>
  <c r="V18" i="1" s="1"/>
  <c r="AB43" i="1"/>
  <c r="AA43" i="1" s="1"/>
  <c r="Z43" i="1" s="1"/>
  <c r="Y43" i="1" s="1"/>
  <c r="X43" i="1" s="1"/>
  <c r="W43" i="1" s="1"/>
  <c r="V43" i="1" s="1"/>
  <c r="AB4" i="1"/>
  <c r="AA4" i="1" s="1"/>
  <c r="Z4" i="1" s="1"/>
  <c r="Y4" i="1" s="1"/>
  <c r="X4" i="1" s="1"/>
  <c r="W4" i="1" s="1"/>
  <c r="V4" i="1" s="1"/>
  <c r="AB34" i="1"/>
  <c r="AA34" i="1" s="1"/>
  <c r="Z34" i="1" s="1"/>
  <c r="Y34" i="1" s="1"/>
  <c r="X34" i="1" s="1"/>
  <c r="W34" i="1" s="1"/>
  <c r="V34" i="1" s="1"/>
  <c r="AB35" i="1"/>
  <c r="AA35" i="1" s="1"/>
  <c r="Z35" i="1" s="1"/>
  <c r="Y35" i="1" s="1"/>
  <c r="X35" i="1" s="1"/>
  <c r="W35" i="1" s="1"/>
  <c r="V35" i="1" s="1"/>
  <c r="AB15" i="1"/>
  <c r="AA15" i="1" s="1"/>
  <c r="Z15" i="1" s="1"/>
  <c r="Y15" i="1" s="1"/>
  <c r="X15" i="1" s="1"/>
  <c r="W15" i="1" s="1"/>
  <c r="V15" i="1" s="1"/>
  <c r="AB33" i="1"/>
  <c r="AA33" i="1" s="1"/>
  <c r="Z33" i="1" s="1"/>
  <c r="Y33" i="1" s="1"/>
  <c r="X33" i="1" s="1"/>
  <c r="W33" i="1" s="1"/>
  <c r="V33" i="1" s="1"/>
  <c r="AB20" i="1"/>
  <c r="AA20" i="1" s="1"/>
  <c r="Z20" i="1" s="1"/>
  <c r="Y20" i="1" s="1"/>
  <c r="X20" i="1" s="1"/>
  <c r="W20" i="1" s="1"/>
  <c r="V20" i="1" s="1"/>
  <c r="AB10" i="1"/>
  <c r="AA10" i="1" s="1"/>
  <c r="Z10" i="1" s="1"/>
  <c r="Y10" i="1" s="1"/>
  <c r="X10" i="1" s="1"/>
  <c r="W10" i="1" s="1"/>
  <c r="V10" i="1" s="1"/>
  <c r="AB21" i="1"/>
  <c r="AA21" i="1" s="1"/>
  <c r="Z21" i="1" s="1"/>
  <c r="Y21" i="1" s="1"/>
  <c r="X21" i="1" s="1"/>
  <c r="W21" i="1" s="1"/>
  <c r="V21" i="1" s="1"/>
  <c r="AB26" i="1"/>
  <c r="AA26" i="1" s="1"/>
  <c r="Z26" i="1" s="1"/>
  <c r="Y26" i="1" s="1"/>
  <c r="X26" i="1" s="1"/>
  <c r="W26" i="1" s="1"/>
  <c r="V26" i="1" s="1"/>
  <c r="AB30" i="1"/>
  <c r="AA30" i="1" s="1"/>
  <c r="Z30" i="1" s="1"/>
  <c r="Y30" i="1" s="1"/>
  <c r="X30" i="1" s="1"/>
  <c r="W30" i="1" s="1"/>
  <c r="V30" i="1" s="1"/>
  <c r="AB38" i="1"/>
  <c r="AA38" i="1" s="1"/>
  <c r="Z38" i="1" s="1"/>
  <c r="Y38" i="1" s="1"/>
  <c r="X38" i="1" s="1"/>
  <c r="W38" i="1" s="1"/>
  <c r="V38" i="1" s="1"/>
  <c r="BB34" i="15" l="1"/>
  <c r="BA34" i="15" s="1"/>
  <c r="AZ34" i="15" s="1"/>
  <c r="AY34" i="15" s="1"/>
  <c r="AX34" i="15" s="1"/>
  <c r="AW34" i="15" s="1"/>
  <c r="AV34" i="15" s="1"/>
  <c r="AU34" i="15" s="1"/>
  <c r="AT34" i="15" s="1"/>
  <c r="BB28" i="15"/>
  <c r="BA28" i="15" s="1"/>
  <c r="AZ28" i="15" s="1"/>
  <c r="AY28" i="15" s="1"/>
  <c r="AX28" i="15" s="1"/>
  <c r="AW28" i="15" s="1"/>
  <c r="AV28" i="15" s="1"/>
  <c r="AU28" i="15" s="1"/>
  <c r="AT28" i="15" s="1"/>
  <c r="AR28" i="15"/>
  <c r="AQ28" i="15" s="1"/>
  <c r="AP28" i="15" s="1"/>
  <c r="AO28" i="15" s="1"/>
  <c r="AN28" i="15" s="1"/>
  <c r="AM28" i="15" s="1"/>
  <c r="AL28" i="15" s="1"/>
  <c r="AK28" i="15" s="1"/>
  <c r="AJ28" i="15" s="1"/>
  <c r="AR34" i="15"/>
  <c r="AQ34" i="15" s="1"/>
  <c r="AP34" i="15" s="1"/>
  <c r="AO34" i="15" s="1"/>
  <c r="AN34" i="15" s="1"/>
  <c r="AM34" i="15" s="1"/>
  <c r="AL34" i="15" s="1"/>
  <c r="AK34" i="15" s="1"/>
  <c r="AJ34" i="15" s="1"/>
  <c r="DJ28" i="18"/>
  <c r="DI28" i="18" s="1"/>
  <c r="DH28" i="18" s="1"/>
  <c r="DG28" i="18" s="1"/>
  <c r="DF28" i="18" s="1"/>
  <c r="DE28" i="18" s="1"/>
  <c r="DD28" i="18" s="1"/>
  <c r="DC28" i="18" s="1"/>
  <c r="DB28" i="18" s="1"/>
  <c r="AJ28" i="1"/>
  <c r="AI28" i="1" s="1"/>
  <c r="AH28" i="1" s="1"/>
  <c r="AG28" i="1" s="1"/>
  <c r="AF28" i="1" s="1"/>
  <c r="AE28" i="1" s="1"/>
  <c r="AD28" i="1" s="1"/>
  <c r="D6" i="10"/>
  <c r="D36" i="10"/>
  <c r="D43" i="10"/>
  <c r="D20" i="10"/>
  <c r="AE31" i="10"/>
  <c r="AD31" i="10" s="1"/>
  <c r="AC31" i="10" s="1"/>
  <c r="AB31" i="10" s="1"/>
  <c r="AA31" i="10" s="1"/>
  <c r="Z31" i="10" s="1"/>
  <c r="AE18" i="10"/>
  <c r="AD18" i="10" s="1"/>
  <c r="AC18" i="10" s="1"/>
  <c r="AB18" i="10" s="1"/>
  <c r="AA18" i="10" s="1"/>
  <c r="Z18" i="10" s="1"/>
  <c r="AE33" i="15"/>
  <c r="AD33" i="15" s="1"/>
  <c r="AC33" i="15" s="1"/>
  <c r="AB33" i="15" s="1"/>
  <c r="AA33" i="15" s="1"/>
  <c r="Z33" i="15" s="1"/>
  <c r="AE31" i="15"/>
  <c r="AD31" i="15" s="1"/>
  <c r="AC31" i="15" s="1"/>
  <c r="AB31" i="15" s="1"/>
  <c r="AA31" i="15" s="1"/>
  <c r="Z31" i="15" s="1"/>
  <c r="AE35" i="15"/>
  <c r="AD35" i="15" s="1"/>
  <c r="AC35" i="15" s="1"/>
  <c r="AB35" i="15" s="1"/>
  <c r="AA35" i="15" s="1"/>
  <c r="Z35" i="15" s="1"/>
  <c r="AE8" i="15"/>
  <c r="AD8" i="15" s="1"/>
  <c r="AC8" i="15" s="1"/>
  <c r="AB8" i="15" s="1"/>
  <c r="AA8" i="15" s="1"/>
  <c r="Z8" i="15" s="1"/>
  <c r="AE37" i="15"/>
  <c r="AD37" i="15" s="1"/>
  <c r="AC37" i="15" s="1"/>
  <c r="AB37" i="15" s="1"/>
  <c r="AA37" i="15" s="1"/>
  <c r="Z37" i="15" s="1"/>
  <c r="AO26" i="15"/>
  <c r="AN26" i="15" s="1"/>
  <c r="AM26" i="15" s="1"/>
  <c r="AL26" i="15" s="1"/>
  <c r="AK26" i="15" s="1"/>
  <c r="AJ26" i="15" s="1"/>
  <c r="AO4" i="15"/>
  <c r="AN4" i="15" s="1"/>
  <c r="AM4" i="15" s="1"/>
  <c r="AL4" i="15" s="1"/>
  <c r="AK4" i="15" s="1"/>
  <c r="AJ4" i="15" s="1"/>
  <c r="AO31" i="15"/>
  <c r="AN31" i="15" s="1"/>
  <c r="AM31" i="15" s="1"/>
  <c r="AL31" i="15" s="1"/>
  <c r="AK31" i="15" s="1"/>
  <c r="AJ31" i="15" s="1"/>
  <c r="AO30" i="15"/>
  <c r="AN30" i="15" s="1"/>
  <c r="AM30" i="15" s="1"/>
  <c r="AL30" i="15" s="1"/>
  <c r="AK30" i="15" s="1"/>
  <c r="AJ30" i="15" s="1"/>
  <c r="AO39" i="15"/>
  <c r="AN39" i="15" s="1"/>
  <c r="AM39" i="15" s="1"/>
  <c r="AL39" i="15" s="1"/>
  <c r="AK39" i="15" s="1"/>
  <c r="AJ39" i="15" s="1"/>
  <c r="AE42" i="10"/>
  <c r="AD42" i="10" s="1"/>
  <c r="AC42" i="10" s="1"/>
  <c r="AB42" i="10" s="1"/>
  <c r="AA42" i="10" s="1"/>
  <c r="Z42" i="10" s="1"/>
  <c r="AE37" i="10"/>
  <c r="AD37" i="10" s="1"/>
  <c r="AC37" i="10" s="1"/>
  <c r="AB37" i="10" s="1"/>
  <c r="AA37" i="10" s="1"/>
  <c r="Z37" i="10" s="1"/>
  <c r="AE10" i="15"/>
  <c r="AD10" i="15" s="1"/>
  <c r="AC10" i="15" s="1"/>
  <c r="AB10" i="15" s="1"/>
  <c r="AA10" i="15" s="1"/>
  <c r="Z10" i="15" s="1"/>
  <c r="AO9" i="15"/>
  <c r="AN9" i="15" s="1"/>
  <c r="AM9" i="15" s="1"/>
  <c r="AL9" i="15" s="1"/>
  <c r="AK9" i="15" s="1"/>
  <c r="AJ9" i="15" s="1"/>
  <c r="AO12" i="15"/>
  <c r="AN12" i="15" s="1"/>
  <c r="AM12" i="15" s="1"/>
  <c r="AL12" i="15" s="1"/>
  <c r="AK12" i="15" s="1"/>
  <c r="AJ12" i="15" s="1"/>
  <c r="AE14" i="15"/>
  <c r="AD14" i="15" s="1"/>
  <c r="AC14" i="15" s="1"/>
  <c r="AB14" i="15" s="1"/>
  <c r="AA14" i="15" s="1"/>
  <c r="Z14" i="15" s="1"/>
  <c r="AE21" i="15"/>
  <c r="AD21" i="15" s="1"/>
  <c r="AC21" i="15" s="1"/>
  <c r="AB21" i="15" s="1"/>
  <c r="AA21" i="15" s="1"/>
  <c r="Z21" i="15" s="1"/>
  <c r="AE12" i="10"/>
  <c r="AD12" i="10" s="1"/>
  <c r="AC12" i="10" s="1"/>
  <c r="AB12" i="10" s="1"/>
  <c r="AA12" i="10" s="1"/>
  <c r="Z12" i="10" s="1"/>
  <c r="AE14" i="10"/>
  <c r="AD14" i="10" s="1"/>
  <c r="AC14" i="10" s="1"/>
  <c r="AB14" i="10" s="1"/>
  <c r="AA14" i="10" s="1"/>
  <c r="Z14" i="10" s="1"/>
  <c r="AE6" i="10"/>
  <c r="AD6" i="10" s="1"/>
  <c r="AC6" i="10" s="1"/>
  <c r="AB6" i="10" s="1"/>
  <c r="AA6" i="10" s="1"/>
  <c r="Z6" i="10" s="1"/>
  <c r="AR17" i="10"/>
  <c r="AR16" i="10"/>
  <c r="AQ16" i="10" s="1"/>
  <c r="AP16" i="10" s="1"/>
  <c r="AO16" i="10" s="1"/>
  <c r="AN16" i="10" s="1"/>
  <c r="AM16" i="10" s="1"/>
  <c r="AL16" i="10" s="1"/>
  <c r="AK16" i="10" s="1"/>
  <c r="AJ16" i="10" s="1"/>
  <c r="AR12" i="10"/>
  <c r="AQ12" i="10" s="1"/>
  <c r="AP12" i="10" s="1"/>
  <c r="AO12" i="10" s="1"/>
  <c r="AN12" i="10" s="1"/>
  <c r="AM12" i="10" s="1"/>
  <c r="AL12" i="10" s="1"/>
  <c r="AK12" i="10" s="1"/>
  <c r="AJ12" i="10" s="1"/>
  <c r="AR40" i="10"/>
  <c r="AQ40" i="10" s="1"/>
  <c r="AP40" i="10" s="1"/>
  <c r="AO40" i="10" s="1"/>
  <c r="AN40" i="10" s="1"/>
  <c r="AM40" i="10" s="1"/>
  <c r="AL40" i="10" s="1"/>
  <c r="AK40" i="10" s="1"/>
  <c r="AJ40" i="10" s="1"/>
  <c r="AR15" i="10"/>
  <c r="AR11" i="10"/>
  <c r="AQ11" i="10" s="1"/>
  <c r="AP11" i="10" s="1"/>
  <c r="AO11" i="10" s="1"/>
  <c r="AN11" i="10" s="1"/>
  <c r="AM11" i="10" s="1"/>
  <c r="AL11" i="10" s="1"/>
  <c r="AK11" i="10" s="1"/>
  <c r="AJ11" i="10" s="1"/>
  <c r="AR10" i="10"/>
  <c r="AR41" i="10"/>
  <c r="AQ41" i="10" s="1"/>
  <c r="AP41" i="10" s="1"/>
  <c r="AO41" i="10" s="1"/>
  <c r="AN41" i="10" s="1"/>
  <c r="AM41" i="10" s="1"/>
  <c r="AL41" i="10" s="1"/>
  <c r="AK41" i="10" s="1"/>
  <c r="AJ41" i="10" s="1"/>
  <c r="AR14" i="10"/>
  <c r="AR13" i="10"/>
  <c r="AQ13" i="10" s="1"/>
  <c r="AP13" i="10" s="1"/>
  <c r="AO13" i="10" s="1"/>
  <c r="AN13" i="10" s="1"/>
  <c r="AM13" i="10" s="1"/>
  <c r="AL13" i="10" s="1"/>
  <c r="AK13" i="10" s="1"/>
  <c r="AJ13" i="10" s="1"/>
  <c r="AO16" i="15"/>
  <c r="AN16" i="15" s="1"/>
  <c r="AM16" i="15" s="1"/>
  <c r="AL16" i="15" s="1"/>
  <c r="AK16" i="15" s="1"/>
  <c r="AJ16" i="15" s="1"/>
  <c r="AO24" i="15"/>
  <c r="AN24" i="15" s="1"/>
  <c r="AM24" i="15" s="1"/>
  <c r="AL24" i="15" s="1"/>
  <c r="AK24" i="15" s="1"/>
  <c r="AJ24" i="15" s="1"/>
  <c r="AO36" i="15"/>
  <c r="AN36" i="15" s="1"/>
  <c r="AM36" i="15" s="1"/>
  <c r="AL36" i="15" s="1"/>
  <c r="AK36" i="15" s="1"/>
  <c r="AJ36" i="15" s="1"/>
  <c r="AE36" i="10"/>
  <c r="AD36" i="10" s="1"/>
  <c r="AC36" i="10" s="1"/>
  <c r="AB36" i="10" s="1"/>
  <c r="AA36" i="10" s="1"/>
  <c r="Z36" i="10" s="1"/>
  <c r="AE8" i="10"/>
  <c r="AD8" i="10" s="1"/>
  <c r="AC8" i="10" s="1"/>
  <c r="AB8" i="10" s="1"/>
  <c r="AA8" i="10" s="1"/>
  <c r="Z8" i="10" s="1"/>
  <c r="AE7" i="10"/>
  <c r="AD7" i="10" s="1"/>
  <c r="AC7" i="10" s="1"/>
  <c r="AB7" i="10" s="1"/>
  <c r="AA7" i="10" s="1"/>
  <c r="Z7" i="10" s="1"/>
  <c r="AE9" i="10"/>
  <c r="AD9" i="10" s="1"/>
  <c r="AC9" i="10" s="1"/>
  <c r="AB9" i="10" s="1"/>
  <c r="AA9" i="10" s="1"/>
  <c r="Z9" i="10" s="1"/>
  <c r="AE4" i="10"/>
  <c r="AD4" i="10" s="1"/>
  <c r="AC4" i="10" s="1"/>
  <c r="AB4" i="10" s="1"/>
  <c r="AA4" i="10" s="1"/>
  <c r="Z4" i="10" s="1"/>
  <c r="AE22" i="10"/>
  <c r="AD22" i="10" s="1"/>
  <c r="AC22" i="10" s="1"/>
  <c r="AB22" i="10" s="1"/>
  <c r="AA22" i="10" s="1"/>
  <c r="Z22" i="10" s="1"/>
  <c r="AE32" i="10"/>
  <c r="AD32" i="10" s="1"/>
  <c r="AC32" i="10" s="1"/>
  <c r="AB32" i="10" s="1"/>
  <c r="AA32" i="10" s="1"/>
  <c r="Z32" i="10" s="1"/>
  <c r="AO21" i="15"/>
  <c r="AN21" i="15" s="1"/>
  <c r="AM21" i="15" s="1"/>
  <c r="AL21" i="15" s="1"/>
  <c r="AK21" i="15" s="1"/>
  <c r="AJ21" i="15" s="1"/>
  <c r="AO43" i="15"/>
  <c r="AN43" i="15" s="1"/>
  <c r="AM43" i="15" s="1"/>
  <c r="AL43" i="15" s="1"/>
  <c r="AK43" i="15" s="1"/>
  <c r="AJ43" i="15" s="1"/>
  <c r="AO32" i="15"/>
  <c r="AN32" i="15" s="1"/>
  <c r="AM32" i="15" s="1"/>
  <c r="AL32" i="15" s="1"/>
  <c r="AK32" i="15" s="1"/>
  <c r="AJ32" i="15" s="1"/>
  <c r="AO19" i="15"/>
  <c r="AN19" i="15" s="1"/>
  <c r="AM19" i="15" s="1"/>
  <c r="AL19" i="15" s="1"/>
  <c r="AK19" i="15" s="1"/>
  <c r="AJ19" i="15" s="1"/>
  <c r="AE18" i="15"/>
  <c r="AD18" i="15" s="1"/>
  <c r="AC18" i="15" s="1"/>
  <c r="AB18" i="15" s="1"/>
  <c r="AA18" i="15" s="1"/>
  <c r="Z18" i="15" s="1"/>
  <c r="AE13" i="15"/>
  <c r="AD13" i="15" s="1"/>
  <c r="AC13" i="15" s="1"/>
  <c r="AB13" i="15" s="1"/>
  <c r="AA13" i="15" s="1"/>
  <c r="Z13" i="15" s="1"/>
  <c r="AE41" i="15"/>
  <c r="AD41" i="15" s="1"/>
  <c r="AC41" i="15" s="1"/>
  <c r="AB41" i="15" s="1"/>
  <c r="AA41" i="15" s="1"/>
  <c r="Z41" i="15" s="1"/>
  <c r="AE20" i="15"/>
  <c r="AD20" i="15" s="1"/>
  <c r="AC20" i="15" s="1"/>
  <c r="AB20" i="15" s="1"/>
  <c r="AA20" i="15" s="1"/>
  <c r="Z20" i="15" s="1"/>
  <c r="AE38" i="15"/>
  <c r="AD38" i="15" s="1"/>
  <c r="AC38" i="15" s="1"/>
  <c r="AB38" i="15" s="1"/>
  <c r="AA38" i="15" s="1"/>
  <c r="Z38" i="15" s="1"/>
  <c r="AO7" i="15"/>
  <c r="AN7" i="15" s="1"/>
  <c r="AM7" i="15" s="1"/>
  <c r="AL7" i="15" s="1"/>
  <c r="AK7" i="15" s="1"/>
  <c r="AJ7" i="15" s="1"/>
  <c r="AO33" i="15"/>
  <c r="AN33" i="15" s="1"/>
  <c r="AM33" i="15" s="1"/>
  <c r="AL33" i="15" s="1"/>
  <c r="AK33" i="15" s="1"/>
  <c r="AJ33" i="15" s="1"/>
  <c r="AO37" i="15"/>
  <c r="AN37" i="15" s="1"/>
  <c r="AM37" i="15" s="1"/>
  <c r="AL37" i="15" s="1"/>
  <c r="AK37" i="15" s="1"/>
  <c r="AJ37" i="15" s="1"/>
  <c r="AO35" i="15"/>
  <c r="AN35" i="15" s="1"/>
  <c r="AM35" i="15" s="1"/>
  <c r="AL35" i="15" s="1"/>
  <c r="AK35" i="15" s="1"/>
  <c r="AJ35" i="15" s="1"/>
  <c r="AE19" i="10"/>
  <c r="AD19" i="10" s="1"/>
  <c r="AC19" i="10" s="1"/>
  <c r="AB19" i="10" s="1"/>
  <c r="AA19" i="10" s="1"/>
  <c r="Z19" i="10" s="1"/>
  <c r="AE23" i="10"/>
  <c r="AD23" i="10" s="1"/>
  <c r="AC23" i="10" s="1"/>
  <c r="AB23" i="10" s="1"/>
  <c r="AA23" i="10" s="1"/>
  <c r="Z23" i="10" s="1"/>
  <c r="AE9" i="15"/>
  <c r="AD9" i="15" s="1"/>
  <c r="AC9" i="15" s="1"/>
  <c r="AB9" i="15" s="1"/>
  <c r="AA9" i="15" s="1"/>
  <c r="Z9" i="15" s="1"/>
  <c r="AO11" i="15"/>
  <c r="AN11" i="15" s="1"/>
  <c r="AM11" i="15" s="1"/>
  <c r="AL11" i="15" s="1"/>
  <c r="AK11" i="15" s="1"/>
  <c r="AJ11" i="15" s="1"/>
  <c r="AE22" i="15"/>
  <c r="AD22" i="15" s="1"/>
  <c r="AC22" i="15" s="1"/>
  <c r="AB22" i="15" s="1"/>
  <c r="AA22" i="15" s="1"/>
  <c r="Z22" i="15" s="1"/>
  <c r="AE16" i="15"/>
  <c r="AD16" i="15" s="1"/>
  <c r="AC16" i="15" s="1"/>
  <c r="AB16" i="15" s="1"/>
  <c r="AA16" i="15" s="1"/>
  <c r="Z16" i="15" s="1"/>
  <c r="AE32" i="15"/>
  <c r="AD32" i="15" s="1"/>
  <c r="AC32" i="15" s="1"/>
  <c r="AB32" i="15" s="1"/>
  <c r="AA32" i="15" s="1"/>
  <c r="Z32" i="15" s="1"/>
  <c r="AE17" i="10"/>
  <c r="AD17" i="10" s="1"/>
  <c r="AC17" i="10" s="1"/>
  <c r="AB17" i="10" s="1"/>
  <c r="AA17" i="10" s="1"/>
  <c r="Z17" i="10" s="1"/>
  <c r="AE13" i="10"/>
  <c r="AD13" i="10" s="1"/>
  <c r="AC13" i="10" s="1"/>
  <c r="AB13" i="10" s="1"/>
  <c r="AA13" i="10" s="1"/>
  <c r="Z13" i="10" s="1"/>
  <c r="AE40" i="10"/>
  <c r="AD40" i="10" s="1"/>
  <c r="AC40" i="10" s="1"/>
  <c r="AB40" i="10" s="1"/>
  <c r="AA40" i="10" s="1"/>
  <c r="Z40" i="10" s="1"/>
  <c r="AE38" i="10"/>
  <c r="AD38" i="10" s="1"/>
  <c r="AC38" i="10" s="1"/>
  <c r="AB38" i="10" s="1"/>
  <c r="AA38" i="10" s="1"/>
  <c r="Z38" i="10" s="1"/>
  <c r="AE24" i="10"/>
  <c r="AD24" i="10" s="1"/>
  <c r="AC24" i="10" s="1"/>
  <c r="AB24" i="10" s="1"/>
  <c r="AA24" i="10" s="1"/>
  <c r="Z24" i="10" s="1"/>
  <c r="AE34" i="10"/>
  <c r="AD34" i="10" s="1"/>
  <c r="AC34" i="10" s="1"/>
  <c r="AB34" i="10" s="1"/>
  <c r="AA34" i="10" s="1"/>
  <c r="Z34" i="10" s="1"/>
  <c r="AO15" i="15"/>
  <c r="AN15" i="15" s="1"/>
  <c r="AM15" i="15" s="1"/>
  <c r="AL15" i="15" s="1"/>
  <c r="AK15" i="15" s="1"/>
  <c r="AJ15" i="15" s="1"/>
  <c r="AO22" i="15"/>
  <c r="AN22" i="15" s="1"/>
  <c r="AM22" i="15" s="1"/>
  <c r="AL22" i="15" s="1"/>
  <c r="AK22" i="15" s="1"/>
  <c r="AJ22" i="15" s="1"/>
  <c r="AO17" i="15"/>
  <c r="AN17" i="15" s="1"/>
  <c r="AM17" i="15" s="1"/>
  <c r="AL17" i="15" s="1"/>
  <c r="AK17" i="15" s="1"/>
  <c r="AJ17" i="15" s="1"/>
  <c r="AO40" i="15"/>
  <c r="AN40" i="15" s="1"/>
  <c r="AM40" i="15" s="1"/>
  <c r="AL40" i="15" s="1"/>
  <c r="AK40" i="15" s="1"/>
  <c r="AJ40" i="15" s="1"/>
  <c r="AO6" i="15"/>
  <c r="AN6" i="15" s="1"/>
  <c r="AM6" i="15" s="1"/>
  <c r="AL6" i="15" s="1"/>
  <c r="AK6" i="15" s="1"/>
  <c r="AJ6" i="15" s="1"/>
  <c r="AE39" i="15"/>
  <c r="AD39" i="15" s="1"/>
  <c r="AC39" i="15" s="1"/>
  <c r="AB39" i="15" s="1"/>
  <c r="AA39" i="15" s="1"/>
  <c r="Z39" i="15" s="1"/>
  <c r="AE23" i="15"/>
  <c r="AD23" i="15" s="1"/>
  <c r="AC23" i="15" s="1"/>
  <c r="AB23" i="15" s="1"/>
  <c r="AA23" i="15" s="1"/>
  <c r="Z23" i="15" s="1"/>
  <c r="AE7" i="15"/>
  <c r="AD7" i="15" s="1"/>
  <c r="AC7" i="15" s="1"/>
  <c r="AB7" i="15" s="1"/>
  <c r="AA7" i="15" s="1"/>
  <c r="Z7" i="15" s="1"/>
  <c r="AE26" i="15"/>
  <c r="AD26" i="15" s="1"/>
  <c r="AC26" i="15" s="1"/>
  <c r="AB26" i="15" s="1"/>
  <c r="AA26" i="15" s="1"/>
  <c r="Z26" i="15" s="1"/>
  <c r="AE15" i="15"/>
  <c r="AD15" i="15" s="1"/>
  <c r="AC15" i="15" s="1"/>
  <c r="AB15" i="15" s="1"/>
  <c r="AA15" i="15" s="1"/>
  <c r="Z15" i="15" s="1"/>
  <c r="AO29" i="15"/>
  <c r="AN29" i="15" s="1"/>
  <c r="AM29" i="15" s="1"/>
  <c r="AL29" i="15" s="1"/>
  <c r="AK29" i="15" s="1"/>
  <c r="AJ29" i="15" s="1"/>
  <c r="AO20" i="15"/>
  <c r="AN20" i="15" s="1"/>
  <c r="AM20" i="15" s="1"/>
  <c r="AL20" i="15" s="1"/>
  <c r="AK20" i="15" s="1"/>
  <c r="AJ20" i="15" s="1"/>
  <c r="AO13" i="15"/>
  <c r="AN13" i="15" s="1"/>
  <c r="AM13" i="15" s="1"/>
  <c r="AL13" i="15" s="1"/>
  <c r="AK13" i="15" s="1"/>
  <c r="AJ13" i="15" s="1"/>
  <c r="AO41" i="15"/>
  <c r="AN41" i="15" s="1"/>
  <c r="AM41" i="15" s="1"/>
  <c r="AL41" i="15" s="1"/>
  <c r="AK41" i="15" s="1"/>
  <c r="AJ41" i="15" s="1"/>
  <c r="AE26" i="10"/>
  <c r="AD26" i="10" s="1"/>
  <c r="AC26" i="10" s="1"/>
  <c r="AB26" i="10" s="1"/>
  <c r="AA26" i="10" s="1"/>
  <c r="Z26" i="10" s="1"/>
  <c r="AE5" i="10"/>
  <c r="AD5" i="10" s="1"/>
  <c r="AC5" i="10" s="1"/>
  <c r="AB5" i="10" s="1"/>
  <c r="AA5" i="10" s="1"/>
  <c r="Z5" i="10" s="1"/>
  <c r="AE11" i="15"/>
  <c r="AD11" i="15" s="1"/>
  <c r="AC11" i="15" s="1"/>
  <c r="AB11" i="15" s="1"/>
  <c r="AA11" i="15" s="1"/>
  <c r="Z11" i="15" s="1"/>
  <c r="AE12" i="15"/>
  <c r="AD12" i="15" s="1"/>
  <c r="AC12" i="15" s="1"/>
  <c r="AB12" i="15" s="1"/>
  <c r="AA12" i="15" s="1"/>
  <c r="Z12" i="15" s="1"/>
  <c r="AE40" i="15"/>
  <c r="AD40" i="15" s="1"/>
  <c r="AC40" i="15" s="1"/>
  <c r="AB40" i="15" s="1"/>
  <c r="AA40" i="15" s="1"/>
  <c r="Z40" i="15" s="1"/>
  <c r="AE36" i="15"/>
  <c r="AD36" i="15" s="1"/>
  <c r="AC36" i="15" s="1"/>
  <c r="AB36" i="15" s="1"/>
  <c r="AA36" i="15" s="1"/>
  <c r="Z36" i="15" s="1"/>
  <c r="AE15" i="10"/>
  <c r="AD15" i="10" s="1"/>
  <c r="AC15" i="10" s="1"/>
  <c r="AB15" i="10" s="1"/>
  <c r="AA15" i="10" s="1"/>
  <c r="Z15" i="10" s="1"/>
  <c r="AE41" i="10"/>
  <c r="AD41" i="10" s="1"/>
  <c r="AC41" i="10" s="1"/>
  <c r="AB41" i="10" s="1"/>
  <c r="AA41" i="10" s="1"/>
  <c r="Z41" i="10" s="1"/>
  <c r="AE25" i="10"/>
  <c r="AD25" i="10" s="1"/>
  <c r="AC25" i="10" s="1"/>
  <c r="AB25" i="10" s="1"/>
  <c r="AA25" i="10" s="1"/>
  <c r="Z25" i="10" s="1"/>
  <c r="AE29" i="10"/>
  <c r="AD29" i="10" s="1"/>
  <c r="AC29" i="10" s="1"/>
  <c r="AB29" i="10" s="1"/>
  <c r="AA29" i="10" s="1"/>
  <c r="Z29" i="10" s="1"/>
  <c r="AE20" i="10"/>
  <c r="AD20" i="10" s="1"/>
  <c r="AC20" i="10" s="1"/>
  <c r="AB20" i="10" s="1"/>
  <c r="AA20" i="10" s="1"/>
  <c r="Z20" i="10" s="1"/>
  <c r="AE21" i="10"/>
  <c r="AD21" i="10" s="1"/>
  <c r="AC21" i="10" s="1"/>
  <c r="AB21" i="10" s="1"/>
  <c r="AA21" i="10" s="1"/>
  <c r="Z21" i="10" s="1"/>
  <c r="AE30" i="10"/>
  <c r="AD30" i="10" s="1"/>
  <c r="AC30" i="10" s="1"/>
  <c r="AB30" i="10" s="1"/>
  <c r="AA30" i="10" s="1"/>
  <c r="Z30" i="10" s="1"/>
  <c r="AE43" i="10"/>
  <c r="AD43" i="10" s="1"/>
  <c r="AC43" i="10" s="1"/>
  <c r="AB43" i="10" s="1"/>
  <c r="AA43" i="10" s="1"/>
  <c r="Z43" i="10" s="1"/>
  <c r="AE35" i="10"/>
  <c r="AD35" i="10" s="1"/>
  <c r="AC35" i="10" s="1"/>
  <c r="AB35" i="10" s="1"/>
  <c r="AA35" i="10" s="1"/>
  <c r="Z35" i="10" s="1"/>
  <c r="AE39" i="10"/>
  <c r="AD39" i="10" s="1"/>
  <c r="AC39" i="10" s="1"/>
  <c r="AB39" i="10" s="1"/>
  <c r="AA39" i="10" s="1"/>
  <c r="Z39" i="10" s="1"/>
  <c r="AO5" i="15"/>
  <c r="AN5" i="15" s="1"/>
  <c r="AM5" i="15" s="1"/>
  <c r="AL5" i="15" s="1"/>
  <c r="AK5" i="15" s="1"/>
  <c r="AJ5" i="15" s="1"/>
  <c r="AO25" i="15"/>
  <c r="AN25" i="15" s="1"/>
  <c r="AM25" i="15" s="1"/>
  <c r="AL25" i="15" s="1"/>
  <c r="AK25" i="15" s="1"/>
  <c r="AJ25" i="15" s="1"/>
  <c r="AO14" i="15"/>
  <c r="AN14" i="15" s="1"/>
  <c r="AM14" i="15" s="1"/>
  <c r="AL14" i="15" s="1"/>
  <c r="AK14" i="15" s="1"/>
  <c r="AJ14" i="15" s="1"/>
  <c r="AE30" i="15"/>
  <c r="AD30" i="15" s="1"/>
  <c r="AC30" i="15" s="1"/>
  <c r="AB30" i="15" s="1"/>
  <c r="AA30" i="15" s="1"/>
  <c r="Z30" i="15" s="1"/>
  <c r="AE29" i="15"/>
  <c r="AD29" i="15" s="1"/>
  <c r="AC29" i="15" s="1"/>
  <c r="AB29" i="15" s="1"/>
  <c r="AA29" i="15" s="1"/>
  <c r="Z29" i="15" s="1"/>
  <c r="AE4" i="15"/>
  <c r="AD4" i="15" s="1"/>
  <c r="AC4" i="15" s="1"/>
  <c r="AB4" i="15" s="1"/>
  <c r="AA4" i="15" s="1"/>
  <c r="Z4" i="15" s="1"/>
  <c r="AE27" i="15"/>
  <c r="AD27" i="15" s="1"/>
  <c r="AC27" i="15" s="1"/>
  <c r="AB27" i="15" s="1"/>
  <c r="AA27" i="15" s="1"/>
  <c r="Z27" i="15" s="1"/>
  <c r="AO8" i="15"/>
  <c r="AN8" i="15" s="1"/>
  <c r="AM8" i="15" s="1"/>
  <c r="AL8" i="15" s="1"/>
  <c r="AK8" i="15" s="1"/>
  <c r="AJ8" i="15" s="1"/>
  <c r="AO38" i="15"/>
  <c r="AN38" i="15" s="1"/>
  <c r="AM38" i="15" s="1"/>
  <c r="AL38" i="15" s="1"/>
  <c r="AK38" i="15" s="1"/>
  <c r="AJ38" i="15" s="1"/>
  <c r="AO27" i="15"/>
  <c r="AN27" i="15" s="1"/>
  <c r="AM27" i="15" s="1"/>
  <c r="AL27" i="15" s="1"/>
  <c r="AK27" i="15" s="1"/>
  <c r="AJ27" i="15" s="1"/>
  <c r="AO23" i="15"/>
  <c r="AN23" i="15" s="1"/>
  <c r="AM23" i="15" s="1"/>
  <c r="AL23" i="15" s="1"/>
  <c r="AK23" i="15" s="1"/>
  <c r="AJ23" i="15" s="1"/>
  <c r="AO18" i="15"/>
  <c r="AN18" i="15" s="1"/>
  <c r="AM18" i="15" s="1"/>
  <c r="AL18" i="15" s="1"/>
  <c r="AK18" i="15" s="1"/>
  <c r="AJ18" i="15" s="1"/>
  <c r="AE33" i="10"/>
  <c r="AD33" i="10" s="1"/>
  <c r="AC33" i="10" s="1"/>
  <c r="AB33" i="10" s="1"/>
  <c r="AA33" i="10" s="1"/>
  <c r="Z33" i="10" s="1"/>
  <c r="AE27" i="10"/>
  <c r="AD27" i="10" s="1"/>
  <c r="AC27" i="10" s="1"/>
  <c r="AB27" i="10" s="1"/>
  <c r="AA27" i="10" s="1"/>
  <c r="Z27" i="10" s="1"/>
  <c r="AE19" i="15"/>
  <c r="AD19" i="15" s="1"/>
  <c r="AC19" i="15" s="1"/>
  <c r="AB19" i="15" s="1"/>
  <c r="AA19" i="15" s="1"/>
  <c r="Z19" i="15" s="1"/>
  <c r="AE42" i="15"/>
  <c r="AD42" i="15" s="1"/>
  <c r="AC42" i="15" s="1"/>
  <c r="AB42" i="15" s="1"/>
  <c r="AA42" i="15" s="1"/>
  <c r="Z42" i="15" s="1"/>
  <c r="AO10" i="15"/>
  <c r="AN10" i="15" s="1"/>
  <c r="AM10" i="15" s="1"/>
  <c r="AL10" i="15" s="1"/>
  <c r="AK10" i="15" s="1"/>
  <c r="AJ10" i="15" s="1"/>
  <c r="AO42" i="15"/>
  <c r="AN42" i="15" s="1"/>
  <c r="AM42" i="15" s="1"/>
  <c r="AL42" i="15" s="1"/>
  <c r="AK42" i="15" s="1"/>
  <c r="AJ42" i="15" s="1"/>
  <c r="AE17" i="15"/>
  <c r="AD17" i="15" s="1"/>
  <c r="AC17" i="15" s="1"/>
  <c r="AB17" i="15" s="1"/>
  <c r="AA17" i="15" s="1"/>
  <c r="Z17" i="15" s="1"/>
  <c r="AE43" i="15"/>
  <c r="AD43" i="15" s="1"/>
  <c r="AC43" i="15" s="1"/>
  <c r="AB43" i="15" s="1"/>
  <c r="AA43" i="15" s="1"/>
  <c r="Z43" i="15" s="1"/>
  <c r="AE24" i="15"/>
  <c r="AD24" i="15" s="1"/>
  <c r="AC24" i="15" s="1"/>
  <c r="AB24" i="15" s="1"/>
  <c r="AA24" i="15" s="1"/>
  <c r="Z24" i="15" s="1"/>
  <c r="AE10" i="10"/>
  <c r="AD10" i="10" s="1"/>
  <c r="AC10" i="10" s="1"/>
  <c r="AB10" i="10" s="1"/>
  <c r="AA10" i="10" s="1"/>
  <c r="Z10" i="10" s="1"/>
  <c r="AE11" i="10"/>
  <c r="AD11" i="10" s="1"/>
  <c r="AC11" i="10" s="1"/>
  <c r="AB11" i="10" s="1"/>
  <c r="AA11" i="10" s="1"/>
  <c r="Z11" i="10" s="1"/>
  <c r="AE16" i="10"/>
  <c r="AD16" i="10" s="1"/>
  <c r="AC16" i="10" s="1"/>
  <c r="AB16" i="10" s="1"/>
  <c r="AA16" i="10" s="1"/>
  <c r="Z16" i="10" s="1"/>
  <c r="DJ42" i="18"/>
  <c r="DI42" i="18" s="1"/>
  <c r="DH42" i="18" s="1"/>
  <c r="DG42" i="18" s="1"/>
  <c r="DF42" i="18" s="1"/>
  <c r="DE42" i="18" s="1"/>
  <c r="DD42" i="18" s="1"/>
  <c r="DC42" i="18" s="1"/>
  <c r="DB42" i="18" s="1"/>
  <c r="DJ41" i="18"/>
  <c r="DI41" i="18" s="1"/>
  <c r="DH41" i="18" s="1"/>
  <c r="DG41" i="18" s="1"/>
  <c r="DF41" i="18" s="1"/>
  <c r="DE41" i="18" s="1"/>
  <c r="DD41" i="18" s="1"/>
  <c r="DC41" i="18" s="1"/>
  <c r="DB41" i="18" s="1"/>
  <c r="DJ43" i="18"/>
  <c r="DI43" i="18" s="1"/>
  <c r="DH43" i="18" s="1"/>
  <c r="DG43" i="18" s="1"/>
  <c r="DF43" i="18" s="1"/>
  <c r="DE43" i="18" s="1"/>
  <c r="DD43" i="18" s="1"/>
  <c r="DC43" i="18" s="1"/>
  <c r="DB43" i="18" s="1"/>
  <c r="DJ40" i="18"/>
  <c r="DI40" i="18" s="1"/>
  <c r="DH40" i="18" s="1"/>
  <c r="DG40" i="18" s="1"/>
  <c r="DF40" i="18" s="1"/>
  <c r="DE40" i="18" s="1"/>
  <c r="DD40" i="18" s="1"/>
  <c r="DC40" i="18" s="1"/>
  <c r="DB40" i="18" s="1"/>
  <c r="AJ26" i="1"/>
  <c r="AI26" i="1" s="1"/>
  <c r="AH26" i="1" s="1"/>
  <c r="AG26" i="1" s="1"/>
  <c r="AF26" i="1" s="1"/>
  <c r="AE26" i="1" s="1"/>
  <c r="AD26" i="1" s="1"/>
  <c r="AJ7" i="1"/>
  <c r="AI7" i="1" s="1"/>
  <c r="AH7" i="1" s="1"/>
  <c r="AG7" i="1" s="1"/>
  <c r="AF7" i="1" s="1"/>
  <c r="AE7" i="1" s="1"/>
  <c r="AD7" i="1" s="1"/>
  <c r="AJ9" i="1"/>
  <c r="AI9" i="1" s="1"/>
  <c r="AH9" i="1" s="1"/>
  <c r="AG9" i="1" s="1"/>
  <c r="AF9" i="1" s="1"/>
  <c r="AE9" i="1" s="1"/>
  <c r="AD9" i="1" s="1"/>
  <c r="AJ5" i="1"/>
  <c r="AI5" i="1" s="1"/>
  <c r="AH5" i="1" s="1"/>
  <c r="AG5" i="1" s="1"/>
  <c r="AF5" i="1" s="1"/>
  <c r="AE5" i="1" s="1"/>
  <c r="AD5" i="1" s="1"/>
  <c r="AJ6" i="1"/>
  <c r="AI6" i="1" s="1"/>
  <c r="AH6" i="1" s="1"/>
  <c r="AG6" i="1" s="1"/>
  <c r="AF6" i="1" s="1"/>
  <c r="AE6" i="1" s="1"/>
  <c r="AD6" i="1" s="1"/>
  <c r="AJ8" i="1"/>
  <c r="AI8" i="1" s="1"/>
  <c r="AH8" i="1" s="1"/>
  <c r="AG8" i="1" s="1"/>
  <c r="AF8" i="1" s="1"/>
  <c r="AE8" i="1" s="1"/>
  <c r="AD8" i="1" s="1"/>
  <c r="BB42" i="15"/>
  <c r="BA42" i="15" s="1"/>
  <c r="AZ42" i="15" s="1"/>
  <c r="BB12" i="15"/>
  <c r="BA12" i="15" s="1"/>
  <c r="AZ12" i="15" s="1"/>
  <c r="BB11" i="15"/>
  <c r="BA11" i="15" s="1"/>
  <c r="AZ11" i="15" s="1"/>
  <c r="BB10" i="15"/>
  <c r="BA10" i="15" s="1"/>
  <c r="AZ10" i="15" s="1"/>
  <c r="BB9" i="15"/>
  <c r="BA9" i="15" s="1"/>
  <c r="AZ9" i="15" s="1"/>
  <c r="DJ19" i="18"/>
  <c r="DI19" i="18" s="1"/>
  <c r="DH19" i="18" s="1"/>
  <c r="DG19" i="18" s="1"/>
  <c r="DF19" i="18" s="1"/>
  <c r="DE19" i="18" s="1"/>
  <c r="DD19" i="18" s="1"/>
  <c r="DC19" i="18" s="1"/>
  <c r="DB19" i="18" s="1"/>
  <c r="DJ11" i="18"/>
  <c r="DI11" i="18" s="1"/>
  <c r="DH11" i="18" s="1"/>
  <c r="DG11" i="18" s="1"/>
  <c r="DF11" i="18" s="1"/>
  <c r="DE11" i="18" s="1"/>
  <c r="DD11" i="18" s="1"/>
  <c r="DC11" i="18" s="1"/>
  <c r="DB11" i="18" s="1"/>
  <c r="DJ15" i="18"/>
  <c r="DI15" i="18" s="1"/>
  <c r="DH15" i="18" s="1"/>
  <c r="DG15" i="18" s="1"/>
  <c r="DF15" i="18" s="1"/>
  <c r="DE15" i="18" s="1"/>
  <c r="DD15" i="18" s="1"/>
  <c r="DC15" i="18" s="1"/>
  <c r="DB15" i="18" s="1"/>
  <c r="DJ21" i="18"/>
  <c r="DI21" i="18" s="1"/>
  <c r="DH21" i="18" s="1"/>
  <c r="DG21" i="18" s="1"/>
  <c r="DF21" i="18" s="1"/>
  <c r="DE21" i="18" s="1"/>
  <c r="DD21" i="18" s="1"/>
  <c r="DC21" i="18" s="1"/>
  <c r="DB21" i="18" s="1"/>
  <c r="DJ23" i="18"/>
  <c r="DI23" i="18" s="1"/>
  <c r="DH23" i="18" s="1"/>
  <c r="DG23" i="18" s="1"/>
  <c r="DF23" i="18" s="1"/>
  <c r="DE23" i="18" s="1"/>
  <c r="DD23" i="18" s="1"/>
  <c r="DC23" i="18" s="1"/>
  <c r="DB23" i="18" s="1"/>
  <c r="DJ39" i="18"/>
  <c r="DI39" i="18" s="1"/>
  <c r="DH39" i="18" s="1"/>
  <c r="DG39" i="18" s="1"/>
  <c r="DF39" i="18" s="1"/>
  <c r="DE39" i="18" s="1"/>
  <c r="DD39" i="18" s="1"/>
  <c r="DC39" i="18" s="1"/>
  <c r="DB39" i="18" s="1"/>
  <c r="DJ6" i="18"/>
  <c r="DI6" i="18" s="1"/>
  <c r="DH6" i="18" s="1"/>
  <c r="DG6" i="18" s="1"/>
  <c r="DF6" i="18" s="1"/>
  <c r="DE6" i="18" s="1"/>
  <c r="DD6" i="18" s="1"/>
  <c r="DC6" i="18" s="1"/>
  <c r="DB6" i="18" s="1"/>
  <c r="DJ5" i="18"/>
  <c r="DI5" i="18" s="1"/>
  <c r="DH5" i="18" s="1"/>
  <c r="DG5" i="18" s="1"/>
  <c r="DF5" i="18" s="1"/>
  <c r="DE5" i="18" s="1"/>
  <c r="DD5" i="18" s="1"/>
  <c r="DC5" i="18" s="1"/>
  <c r="DB5" i="18" s="1"/>
  <c r="DJ24" i="18"/>
  <c r="DI24" i="18" s="1"/>
  <c r="DH24" i="18" s="1"/>
  <c r="DG24" i="18" s="1"/>
  <c r="DF24" i="18" s="1"/>
  <c r="DE24" i="18" s="1"/>
  <c r="DD24" i="18" s="1"/>
  <c r="DC24" i="18" s="1"/>
  <c r="DB24" i="18" s="1"/>
  <c r="DJ30" i="18"/>
  <c r="DI30" i="18" s="1"/>
  <c r="DH30" i="18" s="1"/>
  <c r="DG30" i="18" s="1"/>
  <c r="DF30" i="18" s="1"/>
  <c r="DE30" i="18" s="1"/>
  <c r="DD30" i="18" s="1"/>
  <c r="DC30" i="18" s="1"/>
  <c r="DB30" i="18" s="1"/>
  <c r="AR37" i="10"/>
  <c r="AR5" i="10"/>
  <c r="AR42" i="10"/>
  <c r="AR33" i="10"/>
  <c r="AR26" i="10"/>
  <c r="AR19" i="10"/>
  <c r="AR23" i="10"/>
  <c r="AR27" i="10"/>
  <c r="BB41" i="15"/>
  <c r="BA41" i="15" s="1"/>
  <c r="AZ41" i="15" s="1"/>
  <c r="BB38" i="15"/>
  <c r="BA38" i="15" s="1"/>
  <c r="AZ38" i="15" s="1"/>
  <c r="BB33" i="15"/>
  <c r="BA33" i="15" s="1"/>
  <c r="AZ33" i="15" s="1"/>
  <c r="BB30" i="15"/>
  <c r="BA30" i="15" s="1"/>
  <c r="AZ30" i="15" s="1"/>
  <c r="BB29" i="15"/>
  <c r="BA29" i="15" s="1"/>
  <c r="AZ29" i="15" s="1"/>
  <c r="BB13" i="15"/>
  <c r="BA13" i="15" s="1"/>
  <c r="AZ13" i="15" s="1"/>
  <c r="BB31" i="15"/>
  <c r="BA31" i="15" s="1"/>
  <c r="AZ31" i="15" s="1"/>
  <c r="BB27" i="15"/>
  <c r="BA27" i="15" s="1"/>
  <c r="AZ27" i="15" s="1"/>
  <c r="BB20" i="15"/>
  <c r="BA20" i="15" s="1"/>
  <c r="AZ20" i="15" s="1"/>
  <c r="BB26" i="15"/>
  <c r="BA26" i="15" s="1"/>
  <c r="AZ26" i="15" s="1"/>
  <c r="BB7" i="15"/>
  <c r="BA7" i="15" s="1"/>
  <c r="AZ7" i="15" s="1"/>
  <c r="BB39" i="15"/>
  <c r="BA39" i="15" s="1"/>
  <c r="AZ39" i="15" s="1"/>
  <c r="BB35" i="15"/>
  <c r="BA35" i="15" s="1"/>
  <c r="AZ35" i="15" s="1"/>
  <c r="BB8" i="15"/>
  <c r="BA8" i="15" s="1"/>
  <c r="AZ8" i="15" s="1"/>
  <c r="BB37" i="15"/>
  <c r="BA37" i="15" s="1"/>
  <c r="AZ37" i="15" s="1"/>
  <c r="BB23" i="15"/>
  <c r="BA23" i="15" s="1"/>
  <c r="AZ23" i="15" s="1"/>
  <c r="BB18" i="15"/>
  <c r="BA18" i="15" s="1"/>
  <c r="AZ18" i="15" s="1"/>
  <c r="BB4" i="15"/>
  <c r="BA4" i="15" s="1"/>
  <c r="AZ4" i="15" s="1"/>
  <c r="DJ38" i="18"/>
  <c r="DI38" i="18" s="1"/>
  <c r="DH38" i="18" s="1"/>
  <c r="DG38" i="18" s="1"/>
  <c r="DF38" i="18" s="1"/>
  <c r="DE38" i="18" s="1"/>
  <c r="DD38" i="18" s="1"/>
  <c r="DC38" i="18" s="1"/>
  <c r="DB38" i="18" s="1"/>
  <c r="DJ37" i="18"/>
  <c r="DI37" i="18" s="1"/>
  <c r="DH37" i="18" s="1"/>
  <c r="DG37" i="18" s="1"/>
  <c r="DF37" i="18" s="1"/>
  <c r="DE37" i="18" s="1"/>
  <c r="DD37" i="18" s="1"/>
  <c r="DC37" i="18" s="1"/>
  <c r="DB37" i="18" s="1"/>
  <c r="DJ36" i="18"/>
  <c r="DI36" i="18" s="1"/>
  <c r="DH36" i="18" s="1"/>
  <c r="DG36" i="18" s="1"/>
  <c r="DF36" i="18" s="1"/>
  <c r="DE36" i="18" s="1"/>
  <c r="DD36" i="18" s="1"/>
  <c r="DC36" i="18" s="1"/>
  <c r="DB36" i="18" s="1"/>
  <c r="DJ34" i="18"/>
  <c r="DI34" i="18" s="1"/>
  <c r="DH34" i="18" s="1"/>
  <c r="DG34" i="18" s="1"/>
  <c r="DF34" i="18" s="1"/>
  <c r="DE34" i="18" s="1"/>
  <c r="DD34" i="18" s="1"/>
  <c r="DC34" i="18" s="1"/>
  <c r="DB34" i="18" s="1"/>
  <c r="DJ33" i="18"/>
  <c r="DI33" i="18" s="1"/>
  <c r="DH33" i="18" s="1"/>
  <c r="DG33" i="18" s="1"/>
  <c r="DF33" i="18" s="1"/>
  <c r="DE33" i="18" s="1"/>
  <c r="DD33" i="18" s="1"/>
  <c r="DC33" i="18" s="1"/>
  <c r="DB33" i="18" s="1"/>
  <c r="DJ31" i="18"/>
  <c r="DI31" i="18" s="1"/>
  <c r="DH31" i="18" s="1"/>
  <c r="DG31" i="18" s="1"/>
  <c r="DF31" i="18" s="1"/>
  <c r="DE31" i="18" s="1"/>
  <c r="DD31" i="18" s="1"/>
  <c r="DC31" i="18" s="1"/>
  <c r="DB31" i="18" s="1"/>
  <c r="DJ32" i="18"/>
  <c r="DI32" i="18" s="1"/>
  <c r="DH32" i="18" s="1"/>
  <c r="DG32" i="18" s="1"/>
  <c r="DF32" i="18" s="1"/>
  <c r="DE32" i="18" s="1"/>
  <c r="DD32" i="18" s="1"/>
  <c r="DC32" i="18" s="1"/>
  <c r="DB32" i="18" s="1"/>
  <c r="DJ26" i="18"/>
  <c r="DI26" i="18" s="1"/>
  <c r="DH26" i="18" s="1"/>
  <c r="DG26" i="18" s="1"/>
  <c r="DF26" i="18" s="1"/>
  <c r="DE26" i="18" s="1"/>
  <c r="DD26" i="18" s="1"/>
  <c r="DC26" i="18" s="1"/>
  <c r="DB26" i="18" s="1"/>
  <c r="DJ35" i="18"/>
  <c r="DI35" i="18" s="1"/>
  <c r="DH35" i="18" s="1"/>
  <c r="DG35" i="18" s="1"/>
  <c r="DF35" i="18" s="1"/>
  <c r="DE35" i="18" s="1"/>
  <c r="DD35" i="18" s="1"/>
  <c r="DC35" i="18" s="1"/>
  <c r="DB35" i="18" s="1"/>
  <c r="DJ29" i="18"/>
  <c r="DI29" i="18" s="1"/>
  <c r="DH29" i="18" s="1"/>
  <c r="DG29" i="18" s="1"/>
  <c r="DF29" i="18" s="1"/>
  <c r="DE29" i="18" s="1"/>
  <c r="DD29" i="18" s="1"/>
  <c r="DC29" i="18" s="1"/>
  <c r="DB29" i="18" s="1"/>
  <c r="DJ25" i="18"/>
  <c r="DI25" i="18" s="1"/>
  <c r="DH25" i="18" s="1"/>
  <c r="DG25" i="18" s="1"/>
  <c r="DF25" i="18" s="1"/>
  <c r="DE25" i="18" s="1"/>
  <c r="DD25" i="18" s="1"/>
  <c r="DC25" i="18" s="1"/>
  <c r="DB25" i="18" s="1"/>
  <c r="DJ18" i="18"/>
  <c r="DI18" i="18" s="1"/>
  <c r="DH18" i="18" s="1"/>
  <c r="DG18" i="18" s="1"/>
  <c r="DF18" i="18" s="1"/>
  <c r="DE18" i="18" s="1"/>
  <c r="DD18" i="18" s="1"/>
  <c r="DC18" i="18" s="1"/>
  <c r="DB18" i="18" s="1"/>
  <c r="DJ22" i="18"/>
  <c r="DI22" i="18" s="1"/>
  <c r="DH22" i="18" s="1"/>
  <c r="DG22" i="18" s="1"/>
  <c r="DF22" i="18" s="1"/>
  <c r="DE22" i="18" s="1"/>
  <c r="DD22" i="18" s="1"/>
  <c r="DC22" i="18" s="1"/>
  <c r="DB22" i="18" s="1"/>
  <c r="DJ17" i="18"/>
  <c r="DI17" i="18" s="1"/>
  <c r="DH17" i="18" s="1"/>
  <c r="DG17" i="18" s="1"/>
  <c r="DF17" i="18" s="1"/>
  <c r="DE17" i="18" s="1"/>
  <c r="DD17" i="18" s="1"/>
  <c r="DC17" i="18" s="1"/>
  <c r="DB17" i="18" s="1"/>
  <c r="DJ27" i="18"/>
  <c r="DI27" i="18" s="1"/>
  <c r="DH27" i="18" s="1"/>
  <c r="DG27" i="18" s="1"/>
  <c r="DF27" i="18" s="1"/>
  <c r="DE27" i="18" s="1"/>
  <c r="DD27" i="18" s="1"/>
  <c r="DC27" i="18" s="1"/>
  <c r="DB27" i="18" s="1"/>
  <c r="DJ20" i="18"/>
  <c r="DI20" i="18" s="1"/>
  <c r="DH20" i="18" s="1"/>
  <c r="DG20" i="18" s="1"/>
  <c r="DF20" i="18" s="1"/>
  <c r="DE20" i="18" s="1"/>
  <c r="DD20" i="18" s="1"/>
  <c r="DC20" i="18" s="1"/>
  <c r="DB20" i="18" s="1"/>
  <c r="DJ16" i="18"/>
  <c r="DI16" i="18" s="1"/>
  <c r="DH16" i="18" s="1"/>
  <c r="DG16" i="18" s="1"/>
  <c r="DF16" i="18" s="1"/>
  <c r="DE16" i="18" s="1"/>
  <c r="DD16" i="18" s="1"/>
  <c r="DC16" i="18" s="1"/>
  <c r="DB16" i="18" s="1"/>
  <c r="DJ14" i="18"/>
  <c r="DI14" i="18" s="1"/>
  <c r="DH14" i="18" s="1"/>
  <c r="DG14" i="18" s="1"/>
  <c r="DF14" i="18" s="1"/>
  <c r="DE14" i="18" s="1"/>
  <c r="DD14" i="18" s="1"/>
  <c r="DC14" i="18" s="1"/>
  <c r="DB14" i="18" s="1"/>
  <c r="DJ9" i="18"/>
  <c r="DI9" i="18" s="1"/>
  <c r="DH9" i="18" s="1"/>
  <c r="DG9" i="18" s="1"/>
  <c r="DF9" i="18" s="1"/>
  <c r="DE9" i="18" s="1"/>
  <c r="DD9" i="18" s="1"/>
  <c r="DC9" i="18" s="1"/>
  <c r="DB9" i="18" s="1"/>
  <c r="DJ13" i="18"/>
  <c r="DI13" i="18" s="1"/>
  <c r="DH13" i="18" s="1"/>
  <c r="DG13" i="18" s="1"/>
  <c r="DF13" i="18" s="1"/>
  <c r="DE13" i="18" s="1"/>
  <c r="DD13" i="18" s="1"/>
  <c r="DC13" i="18" s="1"/>
  <c r="DB13" i="18" s="1"/>
  <c r="DJ12" i="18"/>
  <c r="DI12" i="18" s="1"/>
  <c r="DH12" i="18" s="1"/>
  <c r="DG12" i="18" s="1"/>
  <c r="DF12" i="18" s="1"/>
  <c r="DE12" i="18" s="1"/>
  <c r="DD12" i="18" s="1"/>
  <c r="DC12" i="18" s="1"/>
  <c r="DB12" i="18" s="1"/>
  <c r="DJ8" i="18"/>
  <c r="DI8" i="18" s="1"/>
  <c r="DH8" i="18" s="1"/>
  <c r="DG8" i="18" s="1"/>
  <c r="DF8" i="18" s="1"/>
  <c r="DE8" i="18" s="1"/>
  <c r="DD8" i="18" s="1"/>
  <c r="DC8" i="18" s="1"/>
  <c r="DB8" i="18" s="1"/>
  <c r="DL1" i="18"/>
  <c r="DJ7" i="18"/>
  <c r="DI7" i="18" s="1"/>
  <c r="DH7" i="18" s="1"/>
  <c r="DG7" i="18" s="1"/>
  <c r="DF7" i="18" s="1"/>
  <c r="DE7" i="18" s="1"/>
  <c r="DD7" i="18" s="1"/>
  <c r="DC7" i="18" s="1"/>
  <c r="DB7" i="18" s="1"/>
  <c r="DJ4" i="18"/>
  <c r="DI4" i="18" s="1"/>
  <c r="DH4" i="18" s="1"/>
  <c r="DG4" i="18" s="1"/>
  <c r="DF4" i="18" s="1"/>
  <c r="DE4" i="18" s="1"/>
  <c r="DD4" i="18" s="1"/>
  <c r="DC4" i="18" s="1"/>
  <c r="DB4" i="18" s="1"/>
  <c r="DJ10" i="18"/>
  <c r="DI10" i="18" s="1"/>
  <c r="DH10" i="18" s="1"/>
  <c r="DG10" i="18" s="1"/>
  <c r="DF10" i="18" s="1"/>
  <c r="DE10" i="18" s="1"/>
  <c r="DD10" i="18" s="1"/>
  <c r="DC10" i="18" s="1"/>
  <c r="DB10" i="18" s="1"/>
  <c r="AJ14" i="1"/>
  <c r="AI14" i="1" s="1"/>
  <c r="AH14" i="1" s="1"/>
  <c r="AG14" i="1" s="1"/>
  <c r="AF14" i="1" s="1"/>
  <c r="AE14" i="1" s="1"/>
  <c r="AD14" i="1" s="1"/>
  <c r="AJ22" i="1"/>
  <c r="AI22" i="1" s="1"/>
  <c r="AH22" i="1" s="1"/>
  <c r="AG22" i="1" s="1"/>
  <c r="AF22" i="1" s="1"/>
  <c r="AE22" i="1" s="1"/>
  <c r="AD22" i="1" s="1"/>
  <c r="BB36" i="15"/>
  <c r="BA36" i="15" s="1"/>
  <c r="AZ36" i="15" s="1"/>
  <c r="BB14" i="15"/>
  <c r="BA14" i="15" s="1"/>
  <c r="AZ14" i="15" s="1"/>
  <c r="BB6" i="15"/>
  <c r="BA6" i="15" s="1"/>
  <c r="AZ6" i="15" s="1"/>
  <c r="BB19" i="15"/>
  <c r="BA19" i="15" s="1"/>
  <c r="AZ19" i="15" s="1"/>
  <c r="BB43" i="15"/>
  <c r="BA43" i="15" s="1"/>
  <c r="AZ43" i="15" s="1"/>
  <c r="BB25" i="15"/>
  <c r="BA25" i="15" s="1"/>
  <c r="AZ25" i="15" s="1"/>
  <c r="BB22" i="15"/>
  <c r="BA22" i="15" s="1"/>
  <c r="AZ22" i="15" s="1"/>
  <c r="BB21" i="15"/>
  <c r="BA21" i="15" s="1"/>
  <c r="AZ21" i="15" s="1"/>
  <c r="BB16" i="15"/>
  <c r="BA16" i="15" s="1"/>
  <c r="AZ16" i="15" s="1"/>
  <c r="BD1" i="15"/>
  <c r="BB40" i="15"/>
  <c r="BA40" i="15" s="1"/>
  <c r="AZ40" i="15" s="1"/>
  <c r="BB32" i="15"/>
  <c r="BA32" i="15" s="1"/>
  <c r="AZ32" i="15" s="1"/>
  <c r="BB24" i="15"/>
  <c r="BA24" i="15" s="1"/>
  <c r="AZ24" i="15" s="1"/>
  <c r="BB17" i="15"/>
  <c r="BA17" i="15" s="1"/>
  <c r="AZ17" i="15" s="1"/>
  <c r="BB15" i="15"/>
  <c r="BA15" i="15" s="1"/>
  <c r="AZ15" i="15" s="1"/>
  <c r="BB5" i="15"/>
  <c r="BA5" i="15" s="1"/>
  <c r="AZ5" i="15" s="1"/>
  <c r="AR8" i="10"/>
  <c r="AR18" i="10"/>
  <c r="AR39" i="10"/>
  <c r="AT1" i="10"/>
  <c r="BB28" i="10" s="1"/>
  <c r="BA28" i="10" s="1"/>
  <c r="AZ28" i="10" s="1"/>
  <c r="AY28" i="10" s="1"/>
  <c r="AX28" i="10" s="1"/>
  <c r="AW28" i="10" s="1"/>
  <c r="AV28" i="10" s="1"/>
  <c r="AU28" i="10" s="1"/>
  <c r="AT28" i="10" s="1"/>
  <c r="AR34" i="10"/>
  <c r="AR24" i="10"/>
  <c r="AR4" i="10"/>
  <c r="AR31" i="10"/>
  <c r="AR29" i="10"/>
  <c r="AR21" i="10"/>
  <c r="AR9" i="10"/>
  <c r="AR43" i="10"/>
  <c r="AR38" i="10"/>
  <c r="AR30" i="10"/>
  <c r="AR25" i="10"/>
  <c r="AR22" i="10"/>
  <c r="AR7" i="10"/>
  <c r="AR36" i="10"/>
  <c r="AR32" i="10"/>
  <c r="AR20" i="10"/>
  <c r="AR6" i="10"/>
  <c r="AR35" i="10"/>
  <c r="AJ37" i="1"/>
  <c r="AI37" i="1" s="1"/>
  <c r="AH37" i="1" s="1"/>
  <c r="AG37" i="1" s="1"/>
  <c r="AF37" i="1" s="1"/>
  <c r="AE37" i="1" s="1"/>
  <c r="AD37" i="1" s="1"/>
  <c r="AJ27" i="1"/>
  <c r="AI27" i="1" s="1"/>
  <c r="AH27" i="1" s="1"/>
  <c r="AG27" i="1" s="1"/>
  <c r="AF27" i="1" s="1"/>
  <c r="AE27" i="1" s="1"/>
  <c r="AD27" i="1" s="1"/>
  <c r="AJ24" i="1"/>
  <c r="AI24" i="1" s="1"/>
  <c r="AH24" i="1" s="1"/>
  <c r="AG24" i="1" s="1"/>
  <c r="AF24" i="1" s="1"/>
  <c r="AE24" i="1" s="1"/>
  <c r="AD24" i="1" s="1"/>
  <c r="AJ25" i="1"/>
  <c r="AI25" i="1" s="1"/>
  <c r="AH25" i="1" s="1"/>
  <c r="AG25" i="1" s="1"/>
  <c r="AF25" i="1" s="1"/>
  <c r="AE25" i="1" s="1"/>
  <c r="AD25" i="1" s="1"/>
  <c r="AJ43" i="1"/>
  <c r="AI43" i="1" s="1"/>
  <c r="AH43" i="1" s="1"/>
  <c r="AG43" i="1" s="1"/>
  <c r="AF43" i="1" s="1"/>
  <c r="AE43" i="1" s="1"/>
  <c r="AD43" i="1" s="1"/>
  <c r="AJ11" i="1"/>
  <c r="AI11" i="1" s="1"/>
  <c r="AH11" i="1" s="1"/>
  <c r="AG11" i="1" s="1"/>
  <c r="AF11" i="1" s="1"/>
  <c r="AE11" i="1" s="1"/>
  <c r="AD11" i="1" s="1"/>
  <c r="AJ42" i="1"/>
  <c r="AI42" i="1" s="1"/>
  <c r="AH42" i="1" s="1"/>
  <c r="AG42" i="1" s="1"/>
  <c r="AF42" i="1" s="1"/>
  <c r="AE42" i="1" s="1"/>
  <c r="AD42" i="1" s="1"/>
  <c r="AJ34" i="1"/>
  <c r="AI34" i="1" s="1"/>
  <c r="AH34" i="1" s="1"/>
  <c r="AG34" i="1" s="1"/>
  <c r="AF34" i="1" s="1"/>
  <c r="AE34" i="1" s="1"/>
  <c r="AD34" i="1" s="1"/>
  <c r="AJ18" i="1"/>
  <c r="AI18" i="1" s="1"/>
  <c r="AH18" i="1" s="1"/>
  <c r="AG18" i="1" s="1"/>
  <c r="AF18" i="1" s="1"/>
  <c r="AE18" i="1" s="1"/>
  <c r="AD18" i="1" s="1"/>
  <c r="AJ19" i="1"/>
  <c r="AI19" i="1" s="1"/>
  <c r="AH19" i="1" s="1"/>
  <c r="AG19" i="1" s="1"/>
  <c r="AF19" i="1" s="1"/>
  <c r="AE19" i="1" s="1"/>
  <c r="AD19" i="1" s="1"/>
  <c r="AJ31" i="1"/>
  <c r="AI31" i="1" s="1"/>
  <c r="AH31" i="1" s="1"/>
  <c r="AG31" i="1" s="1"/>
  <c r="AF31" i="1" s="1"/>
  <c r="AE31" i="1" s="1"/>
  <c r="AD31" i="1" s="1"/>
  <c r="AJ17" i="1"/>
  <c r="AI17" i="1" s="1"/>
  <c r="AH17" i="1" s="1"/>
  <c r="AG17" i="1" s="1"/>
  <c r="AF17" i="1" s="1"/>
  <c r="AE17" i="1" s="1"/>
  <c r="AD17" i="1" s="1"/>
  <c r="AJ39" i="1"/>
  <c r="AI39" i="1" s="1"/>
  <c r="AH39" i="1" s="1"/>
  <c r="AG39" i="1" s="1"/>
  <c r="AF39" i="1" s="1"/>
  <c r="AE39" i="1" s="1"/>
  <c r="AD39" i="1" s="1"/>
  <c r="AJ12" i="1"/>
  <c r="AI12" i="1" s="1"/>
  <c r="AH12" i="1" s="1"/>
  <c r="AG12" i="1" s="1"/>
  <c r="AF12" i="1" s="1"/>
  <c r="AE12" i="1" s="1"/>
  <c r="AD12" i="1" s="1"/>
  <c r="AJ32" i="1"/>
  <c r="AI32" i="1" s="1"/>
  <c r="AH32" i="1" s="1"/>
  <c r="AG32" i="1" s="1"/>
  <c r="AF32" i="1" s="1"/>
  <c r="AE32" i="1" s="1"/>
  <c r="AD32" i="1" s="1"/>
  <c r="AJ16" i="1"/>
  <c r="AI16" i="1" s="1"/>
  <c r="AH16" i="1" s="1"/>
  <c r="AG16" i="1" s="1"/>
  <c r="AF16" i="1" s="1"/>
  <c r="AE16" i="1" s="1"/>
  <c r="AD16" i="1" s="1"/>
  <c r="AJ33" i="1"/>
  <c r="AI33" i="1" s="1"/>
  <c r="AH33" i="1" s="1"/>
  <c r="AG33" i="1" s="1"/>
  <c r="AF33" i="1" s="1"/>
  <c r="AE33" i="1" s="1"/>
  <c r="AD33" i="1" s="1"/>
  <c r="AJ30" i="1"/>
  <c r="AI30" i="1" s="1"/>
  <c r="AH30" i="1" s="1"/>
  <c r="AG30" i="1" s="1"/>
  <c r="AF30" i="1" s="1"/>
  <c r="AE30" i="1" s="1"/>
  <c r="AD30" i="1" s="1"/>
  <c r="AJ10" i="1"/>
  <c r="AI10" i="1" s="1"/>
  <c r="AH10" i="1" s="1"/>
  <c r="AG10" i="1" s="1"/>
  <c r="AF10" i="1" s="1"/>
  <c r="AE10" i="1" s="1"/>
  <c r="AD10" i="1" s="1"/>
  <c r="AJ21" i="1"/>
  <c r="AI21" i="1" s="1"/>
  <c r="AH21" i="1" s="1"/>
  <c r="AG21" i="1" s="1"/>
  <c r="AF21" i="1" s="1"/>
  <c r="AE21" i="1" s="1"/>
  <c r="AD21" i="1" s="1"/>
  <c r="AJ15" i="1"/>
  <c r="AI15" i="1" s="1"/>
  <c r="AH15" i="1" s="1"/>
  <c r="AG15" i="1" s="1"/>
  <c r="AF15" i="1" s="1"/>
  <c r="AE15" i="1" s="1"/>
  <c r="AD15" i="1" s="1"/>
  <c r="AJ13" i="1"/>
  <c r="AI13" i="1" s="1"/>
  <c r="AH13" i="1" s="1"/>
  <c r="AG13" i="1" s="1"/>
  <c r="AF13" i="1" s="1"/>
  <c r="AE13" i="1" s="1"/>
  <c r="AD13" i="1" s="1"/>
  <c r="AJ38" i="1"/>
  <c r="AI38" i="1" s="1"/>
  <c r="AH38" i="1" s="1"/>
  <c r="AG38" i="1" s="1"/>
  <c r="AF38" i="1" s="1"/>
  <c r="AE38" i="1" s="1"/>
  <c r="AD38" i="1" s="1"/>
  <c r="AL1" i="1"/>
  <c r="AJ40" i="1"/>
  <c r="AI40" i="1" s="1"/>
  <c r="AH40" i="1" s="1"/>
  <c r="AG40" i="1" s="1"/>
  <c r="AF40" i="1" s="1"/>
  <c r="AE40" i="1" s="1"/>
  <c r="AD40" i="1" s="1"/>
  <c r="AJ41" i="1"/>
  <c r="AI41" i="1" s="1"/>
  <c r="AH41" i="1" s="1"/>
  <c r="AG41" i="1" s="1"/>
  <c r="AF41" i="1" s="1"/>
  <c r="AE41" i="1" s="1"/>
  <c r="AD41" i="1" s="1"/>
  <c r="AJ35" i="1"/>
  <c r="AI35" i="1" s="1"/>
  <c r="AH35" i="1" s="1"/>
  <c r="AG35" i="1" s="1"/>
  <c r="AF35" i="1" s="1"/>
  <c r="AE35" i="1" s="1"/>
  <c r="AD35" i="1" s="1"/>
  <c r="AJ36" i="1"/>
  <c r="AI36" i="1" s="1"/>
  <c r="AH36" i="1" s="1"/>
  <c r="AG36" i="1" s="1"/>
  <c r="AF36" i="1" s="1"/>
  <c r="AE36" i="1" s="1"/>
  <c r="AD36" i="1" s="1"/>
  <c r="AJ23" i="1"/>
  <c r="AI23" i="1" s="1"/>
  <c r="AH23" i="1" s="1"/>
  <c r="AG23" i="1" s="1"/>
  <c r="AF23" i="1" s="1"/>
  <c r="AE23" i="1" s="1"/>
  <c r="AD23" i="1" s="1"/>
  <c r="AJ29" i="1"/>
  <c r="AI29" i="1" s="1"/>
  <c r="AH29" i="1" s="1"/>
  <c r="AG29" i="1" s="1"/>
  <c r="AF29" i="1" s="1"/>
  <c r="AE29" i="1" s="1"/>
  <c r="AD29" i="1" s="1"/>
  <c r="AJ20" i="1"/>
  <c r="AI20" i="1" s="1"/>
  <c r="AH20" i="1" s="1"/>
  <c r="AG20" i="1" s="1"/>
  <c r="AF20" i="1" s="1"/>
  <c r="AE20" i="1" s="1"/>
  <c r="AD20" i="1" s="1"/>
  <c r="AJ4" i="1"/>
  <c r="AI4" i="1" s="1"/>
  <c r="AH4" i="1" s="1"/>
  <c r="AG4" i="1" s="1"/>
  <c r="AF4" i="1" s="1"/>
  <c r="AE4" i="1" s="1"/>
  <c r="AD4" i="1" s="1"/>
  <c r="BL34" i="15" l="1"/>
  <c r="BK34" i="15" s="1"/>
  <c r="BJ34" i="15" s="1"/>
  <c r="BI34" i="15" s="1"/>
  <c r="BH34" i="15" s="1"/>
  <c r="BG34" i="15" s="1"/>
  <c r="BF34" i="15" s="1"/>
  <c r="BE34" i="15" s="1"/>
  <c r="BD34" i="15" s="1"/>
  <c r="BL28" i="15"/>
  <c r="BK28" i="15" s="1"/>
  <c r="BJ28" i="15" s="1"/>
  <c r="BI28" i="15" s="1"/>
  <c r="BH28" i="15" s="1"/>
  <c r="BG28" i="15" s="1"/>
  <c r="BF28" i="15" s="1"/>
  <c r="BE28" i="15" s="1"/>
  <c r="BD28" i="15" s="1"/>
  <c r="DT28" i="18"/>
  <c r="DS28" i="18" s="1"/>
  <c r="DR28" i="18" s="1"/>
  <c r="DQ28" i="18" s="1"/>
  <c r="DP28" i="18" s="1"/>
  <c r="DO28" i="18" s="1"/>
  <c r="DN28" i="18" s="1"/>
  <c r="DM28" i="18" s="1"/>
  <c r="DL28" i="18" s="1"/>
  <c r="AR28" i="1"/>
  <c r="AQ28" i="1" s="1"/>
  <c r="AP28" i="1" s="1"/>
  <c r="AO28" i="1" s="1"/>
  <c r="AN28" i="1" s="1"/>
  <c r="AM28" i="1" s="1"/>
  <c r="AL28" i="1" s="1"/>
  <c r="AY17" i="15"/>
  <c r="AX17" i="15" s="1"/>
  <c r="AW17" i="15" s="1"/>
  <c r="AV17" i="15" s="1"/>
  <c r="AU17" i="15" s="1"/>
  <c r="AT17" i="15" s="1"/>
  <c r="AQ23" i="10"/>
  <c r="AP23" i="10" s="1"/>
  <c r="AO23" i="10" s="1"/>
  <c r="AN23" i="10" s="1"/>
  <c r="AM23" i="10" s="1"/>
  <c r="AL23" i="10" s="1"/>
  <c r="AK23" i="10" s="1"/>
  <c r="AJ23" i="10" s="1"/>
  <c r="AQ20" i="10"/>
  <c r="AP20" i="10" s="1"/>
  <c r="AO20" i="10" s="1"/>
  <c r="AN20" i="10" s="1"/>
  <c r="AM20" i="10" s="1"/>
  <c r="AL20" i="10" s="1"/>
  <c r="AK20" i="10" s="1"/>
  <c r="AJ20" i="10" s="1"/>
  <c r="AQ22" i="10"/>
  <c r="AP22" i="10" s="1"/>
  <c r="AO22" i="10" s="1"/>
  <c r="AN22" i="10" s="1"/>
  <c r="AM22" i="10" s="1"/>
  <c r="AL22" i="10" s="1"/>
  <c r="AK22" i="10" s="1"/>
  <c r="AJ22" i="10" s="1"/>
  <c r="AQ43" i="10"/>
  <c r="AP43" i="10" s="1"/>
  <c r="AO43" i="10" s="1"/>
  <c r="AN43" i="10" s="1"/>
  <c r="AM43" i="10" s="1"/>
  <c r="AL43" i="10" s="1"/>
  <c r="AK43" i="10" s="1"/>
  <c r="AJ43" i="10" s="1"/>
  <c r="AQ29" i="10"/>
  <c r="AP29" i="10" s="1"/>
  <c r="AO29" i="10" s="1"/>
  <c r="AN29" i="10" s="1"/>
  <c r="AM29" i="10" s="1"/>
  <c r="AL29" i="10" s="1"/>
  <c r="AK29" i="10" s="1"/>
  <c r="AJ29" i="10" s="1"/>
  <c r="AY5" i="15"/>
  <c r="AX5" i="15" s="1"/>
  <c r="AW5" i="15" s="1"/>
  <c r="AV5" i="15" s="1"/>
  <c r="AU5" i="15" s="1"/>
  <c r="AT5" i="15" s="1"/>
  <c r="AY24" i="15"/>
  <c r="AX24" i="15" s="1"/>
  <c r="AW24" i="15" s="1"/>
  <c r="AV24" i="15" s="1"/>
  <c r="AU24" i="15" s="1"/>
  <c r="AT24" i="15" s="1"/>
  <c r="AY16" i="15"/>
  <c r="AX16" i="15" s="1"/>
  <c r="AW16" i="15" s="1"/>
  <c r="AV16" i="15" s="1"/>
  <c r="AU16" i="15" s="1"/>
  <c r="AT16" i="15" s="1"/>
  <c r="AY14" i="15"/>
  <c r="AX14" i="15" s="1"/>
  <c r="AW14" i="15" s="1"/>
  <c r="AV14" i="15" s="1"/>
  <c r="AU14" i="15" s="1"/>
  <c r="AT14" i="15" s="1"/>
  <c r="AY18" i="15"/>
  <c r="AX18" i="15" s="1"/>
  <c r="AW18" i="15" s="1"/>
  <c r="AV18" i="15" s="1"/>
  <c r="AU18" i="15" s="1"/>
  <c r="AT18" i="15" s="1"/>
  <c r="AY35" i="15"/>
  <c r="AX35" i="15" s="1"/>
  <c r="AW35" i="15" s="1"/>
  <c r="AV35" i="15" s="1"/>
  <c r="AU35" i="15" s="1"/>
  <c r="AT35" i="15" s="1"/>
  <c r="AY20" i="15"/>
  <c r="AX20" i="15" s="1"/>
  <c r="AW20" i="15" s="1"/>
  <c r="AV20" i="15" s="1"/>
  <c r="AU20" i="15" s="1"/>
  <c r="AT20" i="15" s="1"/>
  <c r="AY29" i="15"/>
  <c r="AX29" i="15" s="1"/>
  <c r="AW29" i="15" s="1"/>
  <c r="AV29" i="15" s="1"/>
  <c r="AU29" i="15" s="1"/>
  <c r="AT29" i="15" s="1"/>
  <c r="AY41" i="15"/>
  <c r="AX41" i="15" s="1"/>
  <c r="AW41" i="15" s="1"/>
  <c r="AV41" i="15" s="1"/>
  <c r="AU41" i="15" s="1"/>
  <c r="AT41" i="15" s="1"/>
  <c r="AQ26" i="10"/>
  <c r="AP26" i="10" s="1"/>
  <c r="AO26" i="10" s="1"/>
  <c r="AN26" i="10" s="1"/>
  <c r="AM26" i="10" s="1"/>
  <c r="AL26" i="10" s="1"/>
  <c r="AK26" i="10" s="1"/>
  <c r="AJ26" i="10" s="1"/>
  <c r="AQ37" i="10"/>
  <c r="AP37" i="10" s="1"/>
  <c r="AO37" i="10" s="1"/>
  <c r="AN37" i="10" s="1"/>
  <c r="AM37" i="10" s="1"/>
  <c r="AL37" i="10" s="1"/>
  <c r="AK37" i="10" s="1"/>
  <c r="AJ37" i="10" s="1"/>
  <c r="AY10" i="15"/>
  <c r="AX10" i="15" s="1"/>
  <c r="AW10" i="15" s="1"/>
  <c r="AV10" i="15" s="1"/>
  <c r="AU10" i="15" s="1"/>
  <c r="AT10" i="15" s="1"/>
  <c r="AQ14" i="10"/>
  <c r="AP14" i="10" s="1"/>
  <c r="AO14" i="10" s="1"/>
  <c r="AN14" i="10" s="1"/>
  <c r="AM14" i="10" s="1"/>
  <c r="AL14" i="10" s="1"/>
  <c r="AK14" i="10" s="1"/>
  <c r="AJ14" i="10" s="1"/>
  <c r="AQ15" i="10"/>
  <c r="AP15" i="10" s="1"/>
  <c r="AO15" i="10" s="1"/>
  <c r="AN15" i="10" s="1"/>
  <c r="AM15" i="10" s="1"/>
  <c r="AL15" i="10" s="1"/>
  <c r="AK15" i="10" s="1"/>
  <c r="AJ15" i="10" s="1"/>
  <c r="AQ35" i="10"/>
  <c r="AP35" i="10" s="1"/>
  <c r="AO35" i="10" s="1"/>
  <c r="AN35" i="10" s="1"/>
  <c r="AM35" i="10" s="1"/>
  <c r="AL35" i="10" s="1"/>
  <c r="AK35" i="10" s="1"/>
  <c r="AJ35" i="10" s="1"/>
  <c r="AQ9" i="10"/>
  <c r="AP9" i="10" s="1"/>
  <c r="AO9" i="10" s="1"/>
  <c r="AN9" i="10" s="1"/>
  <c r="AM9" i="10" s="1"/>
  <c r="AL9" i="10" s="1"/>
  <c r="AK9" i="10" s="1"/>
  <c r="AJ9" i="10" s="1"/>
  <c r="AQ34" i="10"/>
  <c r="AP34" i="10" s="1"/>
  <c r="AO34" i="10" s="1"/>
  <c r="AN34" i="10" s="1"/>
  <c r="AM34" i="10" s="1"/>
  <c r="AL34" i="10" s="1"/>
  <c r="AK34" i="10" s="1"/>
  <c r="AJ34" i="10" s="1"/>
  <c r="AY19" i="15"/>
  <c r="AX19" i="15" s="1"/>
  <c r="AW19" i="15" s="1"/>
  <c r="AV19" i="15" s="1"/>
  <c r="AU19" i="15" s="1"/>
  <c r="AT19" i="15" s="1"/>
  <c r="AQ32" i="10"/>
  <c r="AP32" i="10" s="1"/>
  <c r="AO32" i="10" s="1"/>
  <c r="AN32" i="10" s="1"/>
  <c r="AM32" i="10" s="1"/>
  <c r="AL32" i="10" s="1"/>
  <c r="AK32" i="10" s="1"/>
  <c r="AJ32" i="10" s="1"/>
  <c r="AQ7" i="10"/>
  <c r="AP7" i="10" s="1"/>
  <c r="AO7" i="10" s="1"/>
  <c r="AN7" i="10" s="1"/>
  <c r="AM7" i="10" s="1"/>
  <c r="AL7" i="10" s="1"/>
  <c r="AK7" i="10" s="1"/>
  <c r="AJ7" i="10" s="1"/>
  <c r="AQ25" i="10"/>
  <c r="AP25" i="10" s="1"/>
  <c r="AO25" i="10" s="1"/>
  <c r="AN25" i="10" s="1"/>
  <c r="AM25" i="10" s="1"/>
  <c r="AL25" i="10" s="1"/>
  <c r="AK25" i="10" s="1"/>
  <c r="AJ25" i="10" s="1"/>
  <c r="AQ31" i="10"/>
  <c r="AP31" i="10" s="1"/>
  <c r="AO31" i="10" s="1"/>
  <c r="AN31" i="10" s="1"/>
  <c r="AM31" i="10" s="1"/>
  <c r="AL31" i="10" s="1"/>
  <c r="AK31" i="10" s="1"/>
  <c r="AJ31" i="10" s="1"/>
  <c r="AQ24" i="10"/>
  <c r="AP24" i="10" s="1"/>
  <c r="AO24" i="10" s="1"/>
  <c r="AN24" i="10" s="1"/>
  <c r="AM24" i="10" s="1"/>
  <c r="AL24" i="10" s="1"/>
  <c r="AK24" i="10" s="1"/>
  <c r="AJ24" i="10" s="1"/>
  <c r="AQ39" i="10"/>
  <c r="AP39" i="10" s="1"/>
  <c r="AO39" i="10" s="1"/>
  <c r="AN39" i="10" s="1"/>
  <c r="AM39" i="10" s="1"/>
  <c r="AL39" i="10" s="1"/>
  <c r="AK39" i="10" s="1"/>
  <c r="AJ39" i="10" s="1"/>
  <c r="AY15" i="15"/>
  <c r="AX15" i="15" s="1"/>
  <c r="AW15" i="15" s="1"/>
  <c r="AV15" i="15" s="1"/>
  <c r="AU15" i="15" s="1"/>
  <c r="AT15" i="15" s="1"/>
  <c r="AY32" i="15"/>
  <c r="AX32" i="15" s="1"/>
  <c r="AW32" i="15" s="1"/>
  <c r="AV32" i="15" s="1"/>
  <c r="AU32" i="15" s="1"/>
  <c r="AT32" i="15" s="1"/>
  <c r="AY21" i="15"/>
  <c r="AX21" i="15" s="1"/>
  <c r="AW21" i="15" s="1"/>
  <c r="AV21" i="15" s="1"/>
  <c r="AU21" i="15" s="1"/>
  <c r="AT21" i="15" s="1"/>
  <c r="AY43" i="15"/>
  <c r="AX43" i="15" s="1"/>
  <c r="AW43" i="15" s="1"/>
  <c r="AV43" i="15" s="1"/>
  <c r="AU43" i="15" s="1"/>
  <c r="AT43" i="15" s="1"/>
  <c r="AY36" i="15"/>
  <c r="AX36" i="15" s="1"/>
  <c r="AW36" i="15" s="1"/>
  <c r="AV36" i="15" s="1"/>
  <c r="AU36" i="15" s="1"/>
  <c r="AT36" i="15" s="1"/>
  <c r="AY23" i="15"/>
  <c r="AX23" i="15" s="1"/>
  <c r="AW23" i="15" s="1"/>
  <c r="AV23" i="15" s="1"/>
  <c r="AU23" i="15" s="1"/>
  <c r="AT23" i="15" s="1"/>
  <c r="AY39" i="15"/>
  <c r="AX39" i="15" s="1"/>
  <c r="AW39" i="15" s="1"/>
  <c r="AV39" i="15" s="1"/>
  <c r="AU39" i="15" s="1"/>
  <c r="AT39" i="15" s="1"/>
  <c r="AY27" i="15"/>
  <c r="AX27" i="15" s="1"/>
  <c r="AW27" i="15" s="1"/>
  <c r="AV27" i="15" s="1"/>
  <c r="AU27" i="15" s="1"/>
  <c r="AT27" i="15" s="1"/>
  <c r="AY30" i="15"/>
  <c r="AX30" i="15" s="1"/>
  <c r="AW30" i="15" s="1"/>
  <c r="AV30" i="15" s="1"/>
  <c r="AU30" i="15" s="1"/>
  <c r="AT30" i="15" s="1"/>
  <c r="AQ27" i="10"/>
  <c r="AP27" i="10" s="1"/>
  <c r="AO27" i="10" s="1"/>
  <c r="AN27" i="10" s="1"/>
  <c r="AM27" i="10" s="1"/>
  <c r="AL27" i="10" s="1"/>
  <c r="AK27" i="10" s="1"/>
  <c r="AJ27" i="10" s="1"/>
  <c r="AQ33" i="10"/>
  <c r="AP33" i="10" s="1"/>
  <c r="AO33" i="10" s="1"/>
  <c r="AN33" i="10" s="1"/>
  <c r="AM33" i="10" s="1"/>
  <c r="AL33" i="10" s="1"/>
  <c r="AK33" i="10" s="1"/>
  <c r="AJ33" i="10" s="1"/>
  <c r="AY11" i="15"/>
  <c r="AX11" i="15" s="1"/>
  <c r="AW11" i="15" s="1"/>
  <c r="AV11" i="15" s="1"/>
  <c r="AU11" i="15" s="1"/>
  <c r="AT11" i="15" s="1"/>
  <c r="AY12" i="15"/>
  <c r="AX12" i="15" s="1"/>
  <c r="AW12" i="15" s="1"/>
  <c r="AV12" i="15" s="1"/>
  <c r="AU12" i="15" s="1"/>
  <c r="AT12" i="15" s="1"/>
  <c r="AQ17" i="10"/>
  <c r="AP17" i="10" s="1"/>
  <c r="AO17" i="10" s="1"/>
  <c r="AN17" i="10" s="1"/>
  <c r="AM17" i="10" s="1"/>
  <c r="AL17" i="10" s="1"/>
  <c r="AK17" i="10" s="1"/>
  <c r="AJ17" i="10" s="1"/>
  <c r="AY40" i="15"/>
  <c r="AX40" i="15" s="1"/>
  <c r="AW40" i="15" s="1"/>
  <c r="AV40" i="15" s="1"/>
  <c r="AU40" i="15" s="1"/>
  <c r="AT40" i="15" s="1"/>
  <c r="AY7" i="15"/>
  <c r="AX7" i="15" s="1"/>
  <c r="AW7" i="15" s="1"/>
  <c r="AV7" i="15" s="1"/>
  <c r="AU7" i="15" s="1"/>
  <c r="AT7" i="15" s="1"/>
  <c r="AY33" i="15"/>
  <c r="AX33" i="15" s="1"/>
  <c r="AW33" i="15" s="1"/>
  <c r="AV33" i="15" s="1"/>
  <c r="AU33" i="15" s="1"/>
  <c r="AT33" i="15" s="1"/>
  <c r="AY42" i="15"/>
  <c r="AX42" i="15" s="1"/>
  <c r="AW42" i="15" s="1"/>
  <c r="AV42" i="15" s="1"/>
  <c r="AU42" i="15" s="1"/>
  <c r="AT42" i="15" s="1"/>
  <c r="AQ10" i="10"/>
  <c r="AP10" i="10" s="1"/>
  <c r="AO10" i="10" s="1"/>
  <c r="AN10" i="10" s="1"/>
  <c r="AM10" i="10" s="1"/>
  <c r="AL10" i="10" s="1"/>
  <c r="AK10" i="10" s="1"/>
  <c r="AJ10" i="10" s="1"/>
  <c r="AQ30" i="10"/>
  <c r="AP30" i="10" s="1"/>
  <c r="AO30" i="10" s="1"/>
  <c r="AN30" i="10" s="1"/>
  <c r="AM30" i="10" s="1"/>
  <c r="AL30" i="10" s="1"/>
  <c r="AK30" i="10" s="1"/>
  <c r="AJ30" i="10" s="1"/>
  <c r="AQ18" i="10"/>
  <c r="AP18" i="10" s="1"/>
  <c r="AO18" i="10" s="1"/>
  <c r="AN18" i="10" s="1"/>
  <c r="AM18" i="10" s="1"/>
  <c r="AL18" i="10" s="1"/>
  <c r="AK18" i="10" s="1"/>
  <c r="AJ18" i="10" s="1"/>
  <c r="AY22" i="15"/>
  <c r="AX22" i="15" s="1"/>
  <c r="AW22" i="15" s="1"/>
  <c r="AV22" i="15" s="1"/>
  <c r="AU22" i="15" s="1"/>
  <c r="AT22" i="15" s="1"/>
  <c r="AY37" i="15"/>
  <c r="AX37" i="15" s="1"/>
  <c r="AW37" i="15" s="1"/>
  <c r="AV37" i="15" s="1"/>
  <c r="AU37" i="15" s="1"/>
  <c r="AT37" i="15" s="1"/>
  <c r="AY31" i="15"/>
  <c r="AX31" i="15" s="1"/>
  <c r="AW31" i="15" s="1"/>
  <c r="AV31" i="15" s="1"/>
  <c r="AU31" i="15" s="1"/>
  <c r="AT31" i="15" s="1"/>
  <c r="AQ42" i="10"/>
  <c r="AP42" i="10" s="1"/>
  <c r="AO42" i="10" s="1"/>
  <c r="AN42" i="10" s="1"/>
  <c r="AM42" i="10" s="1"/>
  <c r="AL42" i="10" s="1"/>
  <c r="AK42" i="10" s="1"/>
  <c r="AJ42" i="10" s="1"/>
  <c r="AQ6" i="10"/>
  <c r="AP6" i="10" s="1"/>
  <c r="AO6" i="10" s="1"/>
  <c r="AN6" i="10" s="1"/>
  <c r="AM6" i="10" s="1"/>
  <c r="AL6" i="10" s="1"/>
  <c r="AK6" i="10" s="1"/>
  <c r="AJ6" i="10" s="1"/>
  <c r="AQ36" i="10"/>
  <c r="AP36" i="10" s="1"/>
  <c r="AO36" i="10" s="1"/>
  <c r="AN36" i="10" s="1"/>
  <c r="AM36" i="10" s="1"/>
  <c r="AL36" i="10" s="1"/>
  <c r="AK36" i="10" s="1"/>
  <c r="AJ36" i="10" s="1"/>
  <c r="AQ38" i="10"/>
  <c r="AP38" i="10" s="1"/>
  <c r="AO38" i="10" s="1"/>
  <c r="AN38" i="10" s="1"/>
  <c r="AM38" i="10" s="1"/>
  <c r="AL38" i="10" s="1"/>
  <c r="AK38" i="10" s="1"/>
  <c r="AJ38" i="10" s="1"/>
  <c r="AQ21" i="10"/>
  <c r="AP21" i="10" s="1"/>
  <c r="AO21" i="10" s="1"/>
  <c r="AN21" i="10" s="1"/>
  <c r="AM21" i="10" s="1"/>
  <c r="AL21" i="10" s="1"/>
  <c r="AK21" i="10" s="1"/>
  <c r="AJ21" i="10" s="1"/>
  <c r="AQ4" i="10"/>
  <c r="AP4" i="10" s="1"/>
  <c r="AO4" i="10" s="1"/>
  <c r="AN4" i="10" s="1"/>
  <c r="AM4" i="10" s="1"/>
  <c r="AL4" i="10" s="1"/>
  <c r="AK4" i="10" s="1"/>
  <c r="AJ4" i="10" s="1"/>
  <c r="BB40" i="10"/>
  <c r="BA40" i="10" s="1"/>
  <c r="AZ40" i="10" s="1"/>
  <c r="AY40" i="10" s="1"/>
  <c r="AX40" i="10" s="1"/>
  <c r="AW40" i="10" s="1"/>
  <c r="AV40" i="10" s="1"/>
  <c r="AU40" i="10" s="1"/>
  <c r="AT40" i="10" s="1"/>
  <c r="BB17" i="10"/>
  <c r="BB16" i="10"/>
  <c r="BB15" i="10"/>
  <c r="BA15" i="10" s="1"/>
  <c r="AZ15" i="10" s="1"/>
  <c r="AY15" i="10" s="1"/>
  <c r="AX15" i="10" s="1"/>
  <c r="AW15" i="10" s="1"/>
  <c r="AV15" i="10" s="1"/>
  <c r="AU15" i="10" s="1"/>
  <c r="AT15" i="10" s="1"/>
  <c r="BB10" i="10"/>
  <c r="BA10" i="10" s="1"/>
  <c r="AZ10" i="10" s="1"/>
  <c r="AY10" i="10" s="1"/>
  <c r="AX10" i="10" s="1"/>
  <c r="AW10" i="10" s="1"/>
  <c r="AV10" i="10" s="1"/>
  <c r="AU10" i="10" s="1"/>
  <c r="AT10" i="10" s="1"/>
  <c r="BB14" i="10"/>
  <c r="BA14" i="10" s="1"/>
  <c r="AZ14" i="10" s="1"/>
  <c r="AY14" i="10" s="1"/>
  <c r="AX14" i="10" s="1"/>
  <c r="AW14" i="10" s="1"/>
  <c r="AV14" i="10" s="1"/>
  <c r="AU14" i="10" s="1"/>
  <c r="AT14" i="10" s="1"/>
  <c r="BB13" i="10"/>
  <c r="BA13" i="10" s="1"/>
  <c r="AZ13" i="10" s="1"/>
  <c r="AY13" i="10" s="1"/>
  <c r="AX13" i="10" s="1"/>
  <c r="AW13" i="10" s="1"/>
  <c r="AV13" i="10" s="1"/>
  <c r="AU13" i="10" s="1"/>
  <c r="AT13" i="10" s="1"/>
  <c r="BB12" i="10"/>
  <c r="BA12" i="10" s="1"/>
  <c r="AZ12" i="10" s="1"/>
  <c r="AY12" i="10" s="1"/>
  <c r="AX12" i="10" s="1"/>
  <c r="AW12" i="10" s="1"/>
  <c r="AV12" i="10" s="1"/>
  <c r="AU12" i="10" s="1"/>
  <c r="AT12" i="10" s="1"/>
  <c r="BB11" i="10"/>
  <c r="BB41" i="10"/>
  <c r="AQ8" i="10"/>
  <c r="AP8" i="10" s="1"/>
  <c r="AO8" i="10" s="1"/>
  <c r="AN8" i="10" s="1"/>
  <c r="AM8" i="10" s="1"/>
  <c r="AL8" i="10" s="1"/>
  <c r="AK8" i="10" s="1"/>
  <c r="AJ8" i="10" s="1"/>
  <c r="AY25" i="15"/>
  <c r="AX25" i="15" s="1"/>
  <c r="AW25" i="15" s="1"/>
  <c r="AV25" i="15" s="1"/>
  <c r="AU25" i="15" s="1"/>
  <c r="AT25" i="15" s="1"/>
  <c r="AY6" i="15"/>
  <c r="AX6" i="15" s="1"/>
  <c r="AW6" i="15" s="1"/>
  <c r="AV6" i="15" s="1"/>
  <c r="AU6" i="15" s="1"/>
  <c r="AT6" i="15" s="1"/>
  <c r="AY4" i="15"/>
  <c r="AX4" i="15" s="1"/>
  <c r="AW4" i="15" s="1"/>
  <c r="AV4" i="15" s="1"/>
  <c r="AU4" i="15" s="1"/>
  <c r="AT4" i="15" s="1"/>
  <c r="AY8" i="15"/>
  <c r="AX8" i="15" s="1"/>
  <c r="AW8" i="15" s="1"/>
  <c r="AV8" i="15" s="1"/>
  <c r="AU8" i="15" s="1"/>
  <c r="AT8" i="15" s="1"/>
  <c r="AY26" i="15"/>
  <c r="AX26" i="15" s="1"/>
  <c r="AW26" i="15" s="1"/>
  <c r="AV26" i="15" s="1"/>
  <c r="AU26" i="15" s="1"/>
  <c r="AT26" i="15" s="1"/>
  <c r="AY13" i="15"/>
  <c r="AX13" i="15" s="1"/>
  <c r="AW13" i="15" s="1"/>
  <c r="AV13" i="15" s="1"/>
  <c r="AU13" i="15" s="1"/>
  <c r="AT13" i="15" s="1"/>
  <c r="AY38" i="15"/>
  <c r="AX38" i="15" s="1"/>
  <c r="AW38" i="15" s="1"/>
  <c r="AV38" i="15" s="1"/>
  <c r="AU38" i="15" s="1"/>
  <c r="AT38" i="15" s="1"/>
  <c r="AQ19" i="10"/>
  <c r="AP19" i="10" s="1"/>
  <c r="AO19" i="10" s="1"/>
  <c r="AN19" i="10" s="1"/>
  <c r="AM19" i="10" s="1"/>
  <c r="AL19" i="10" s="1"/>
  <c r="AK19" i="10" s="1"/>
  <c r="AJ19" i="10" s="1"/>
  <c r="AQ5" i="10"/>
  <c r="AP5" i="10" s="1"/>
  <c r="AO5" i="10" s="1"/>
  <c r="AN5" i="10" s="1"/>
  <c r="AM5" i="10" s="1"/>
  <c r="AL5" i="10" s="1"/>
  <c r="AK5" i="10" s="1"/>
  <c r="AJ5" i="10" s="1"/>
  <c r="AY9" i="15"/>
  <c r="AX9" i="15" s="1"/>
  <c r="AW9" i="15" s="1"/>
  <c r="AV9" i="15" s="1"/>
  <c r="AU9" i="15" s="1"/>
  <c r="AT9" i="15" s="1"/>
  <c r="DT41" i="18"/>
  <c r="DS41" i="18" s="1"/>
  <c r="DR41" i="18" s="1"/>
  <c r="DQ41" i="18" s="1"/>
  <c r="DP41" i="18" s="1"/>
  <c r="DO41" i="18" s="1"/>
  <c r="DN41" i="18" s="1"/>
  <c r="DM41" i="18" s="1"/>
  <c r="DL41" i="18" s="1"/>
  <c r="DT40" i="18"/>
  <c r="DS40" i="18" s="1"/>
  <c r="DR40" i="18" s="1"/>
  <c r="DQ40" i="18" s="1"/>
  <c r="DP40" i="18" s="1"/>
  <c r="DO40" i="18" s="1"/>
  <c r="DN40" i="18" s="1"/>
  <c r="DM40" i="18" s="1"/>
  <c r="DL40" i="18" s="1"/>
  <c r="DT43" i="18"/>
  <c r="DS43" i="18" s="1"/>
  <c r="DR43" i="18" s="1"/>
  <c r="DQ43" i="18" s="1"/>
  <c r="DP43" i="18" s="1"/>
  <c r="DO43" i="18" s="1"/>
  <c r="DN43" i="18" s="1"/>
  <c r="DM43" i="18" s="1"/>
  <c r="DL43" i="18" s="1"/>
  <c r="DT42" i="18"/>
  <c r="DS42" i="18" s="1"/>
  <c r="DR42" i="18" s="1"/>
  <c r="DQ42" i="18" s="1"/>
  <c r="DP42" i="18" s="1"/>
  <c r="DO42" i="18" s="1"/>
  <c r="DN42" i="18" s="1"/>
  <c r="DM42" i="18" s="1"/>
  <c r="DL42" i="18" s="1"/>
  <c r="AR7" i="1"/>
  <c r="AQ7" i="1" s="1"/>
  <c r="AP7" i="1" s="1"/>
  <c r="AO7" i="1" s="1"/>
  <c r="AN7" i="1" s="1"/>
  <c r="AM7" i="1" s="1"/>
  <c r="AL7" i="1" s="1"/>
  <c r="AR6" i="1"/>
  <c r="AQ6" i="1" s="1"/>
  <c r="AP6" i="1" s="1"/>
  <c r="AO6" i="1" s="1"/>
  <c r="AN6" i="1" s="1"/>
  <c r="AM6" i="1" s="1"/>
  <c r="AL6" i="1" s="1"/>
  <c r="AR5" i="1"/>
  <c r="AQ5" i="1" s="1"/>
  <c r="AP5" i="1" s="1"/>
  <c r="AO5" i="1" s="1"/>
  <c r="AN5" i="1" s="1"/>
  <c r="AM5" i="1" s="1"/>
  <c r="AL5" i="1" s="1"/>
  <c r="AR9" i="1"/>
  <c r="AQ9" i="1" s="1"/>
  <c r="AP9" i="1" s="1"/>
  <c r="AO9" i="1" s="1"/>
  <c r="AN9" i="1" s="1"/>
  <c r="AM9" i="1" s="1"/>
  <c r="AL9" i="1" s="1"/>
  <c r="AR8" i="1"/>
  <c r="AQ8" i="1" s="1"/>
  <c r="AP8" i="1" s="1"/>
  <c r="AO8" i="1" s="1"/>
  <c r="AN8" i="1" s="1"/>
  <c r="AM8" i="1" s="1"/>
  <c r="AL8" i="1" s="1"/>
  <c r="BL42" i="15"/>
  <c r="BK42" i="15" s="1"/>
  <c r="BJ42" i="15" s="1"/>
  <c r="BL9" i="15"/>
  <c r="BK9" i="15" s="1"/>
  <c r="BJ9" i="15" s="1"/>
  <c r="BL11" i="15"/>
  <c r="BK11" i="15" s="1"/>
  <c r="BJ11" i="15" s="1"/>
  <c r="BL10" i="15"/>
  <c r="BK10" i="15" s="1"/>
  <c r="BJ10" i="15" s="1"/>
  <c r="BL12" i="15"/>
  <c r="BK12" i="15" s="1"/>
  <c r="BJ12" i="15" s="1"/>
  <c r="DT39" i="18"/>
  <c r="DS39" i="18" s="1"/>
  <c r="DR39" i="18" s="1"/>
  <c r="DQ39" i="18" s="1"/>
  <c r="DP39" i="18" s="1"/>
  <c r="DO39" i="18" s="1"/>
  <c r="DN39" i="18" s="1"/>
  <c r="DM39" i="18" s="1"/>
  <c r="DL39" i="18" s="1"/>
  <c r="DT30" i="18"/>
  <c r="DS30" i="18" s="1"/>
  <c r="DR30" i="18" s="1"/>
  <c r="DQ30" i="18" s="1"/>
  <c r="DP30" i="18" s="1"/>
  <c r="DO30" i="18" s="1"/>
  <c r="DN30" i="18" s="1"/>
  <c r="DM30" i="18" s="1"/>
  <c r="DL30" i="18" s="1"/>
  <c r="DT6" i="18"/>
  <c r="DS6" i="18" s="1"/>
  <c r="DR6" i="18" s="1"/>
  <c r="DQ6" i="18" s="1"/>
  <c r="DP6" i="18" s="1"/>
  <c r="DO6" i="18" s="1"/>
  <c r="DN6" i="18" s="1"/>
  <c r="DM6" i="18" s="1"/>
  <c r="DL6" i="18" s="1"/>
  <c r="DT15" i="18"/>
  <c r="DS15" i="18" s="1"/>
  <c r="DR15" i="18" s="1"/>
  <c r="DQ15" i="18" s="1"/>
  <c r="DP15" i="18" s="1"/>
  <c r="DO15" i="18" s="1"/>
  <c r="DN15" i="18" s="1"/>
  <c r="DM15" i="18" s="1"/>
  <c r="DL15" i="18" s="1"/>
  <c r="DT21" i="18"/>
  <c r="DS21" i="18" s="1"/>
  <c r="DR21" i="18" s="1"/>
  <c r="DQ21" i="18" s="1"/>
  <c r="DP21" i="18" s="1"/>
  <c r="DO21" i="18" s="1"/>
  <c r="DN21" i="18" s="1"/>
  <c r="DM21" i="18" s="1"/>
  <c r="DL21" i="18" s="1"/>
  <c r="DT5" i="18"/>
  <c r="DS5" i="18" s="1"/>
  <c r="DR5" i="18" s="1"/>
  <c r="DQ5" i="18" s="1"/>
  <c r="DP5" i="18" s="1"/>
  <c r="DO5" i="18" s="1"/>
  <c r="DN5" i="18" s="1"/>
  <c r="DM5" i="18" s="1"/>
  <c r="DL5" i="18" s="1"/>
  <c r="DT24" i="18"/>
  <c r="DS24" i="18" s="1"/>
  <c r="DR24" i="18" s="1"/>
  <c r="DQ24" i="18" s="1"/>
  <c r="DP24" i="18" s="1"/>
  <c r="DO24" i="18" s="1"/>
  <c r="DN24" i="18" s="1"/>
  <c r="DM24" i="18" s="1"/>
  <c r="DL24" i="18" s="1"/>
  <c r="DT23" i="18"/>
  <c r="DS23" i="18" s="1"/>
  <c r="DR23" i="18" s="1"/>
  <c r="DQ23" i="18" s="1"/>
  <c r="DP23" i="18" s="1"/>
  <c r="DO23" i="18" s="1"/>
  <c r="DN23" i="18" s="1"/>
  <c r="DM23" i="18" s="1"/>
  <c r="DL23" i="18" s="1"/>
  <c r="DT19" i="18"/>
  <c r="DS19" i="18" s="1"/>
  <c r="DR19" i="18" s="1"/>
  <c r="DQ19" i="18" s="1"/>
  <c r="DP19" i="18" s="1"/>
  <c r="DO19" i="18" s="1"/>
  <c r="DN19" i="18" s="1"/>
  <c r="DM19" i="18" s="1"/>
  <c r="DL19" i="18" s="1"/>
  <c r="DT11" i="18"/>
  <c r="DS11" i="18" s="1"/>
  <c r="DR11" i="18" s="1"/>
  <c r="DQ11" i="18" s="1"/>
  <c r="DP11" i="18" s="1"/>
  <c r="DO11" i="18" s="1"/>
  <c r="DN11" i="18" s="1"/>
  <c r="DM11" i="18" s="1"/>
  <c r="DL11" i="18" s="1"/>
  <c r="BB37" i="10"/>
  <c r="BB42" i="10"/>
  <c r="BB33" i="10"/>
  <c r="BB26" i="10"/>
  <c r="BB5" i="10"/>
  <c r="BB27" i="10"/>
  <c r="BB23" i="10"/>
  <c r="BB19" i="10"/>
  <c r="BL37" i="15"/>
  <c r="BK37" i="15" s="1"/>
  <c r="BJ37" i="15" s="1"/>
  <c r="BL35" i="15"/>
  <c r="BK35" i="15" s="1"/>
  <c r="BJ35" i="15" s="1"/>
  <c r="BL27" i="15"/>
  <c r="BK27" i="15" s="1"/>
  <c r="BJ27" i="15" s="1"/>
  <c r="BL23" i="15"/>
  <c r="BK23" i="15" s="1"/>
  <c r="BJ23" i="15" s="1"/>
  <c r="BL4" i="15"/>
  <c r="BK4" i="15" s="1"/>
  <c r="BJ4" i="15" s="1"/>
  <c r="BL39" i="15"/>
  <c r="BK39" i="15" s="1"/>
  <c r="BJ39" i="15" s="1"/>
  <c r="BL33" i="15"/>
  <c r="BK33" i="15" s="1"/>
  <c r="BJ33" i="15" s="1"/>
  <c r="BL29" i="15"/>
  <c r="BK29" i="15" s="1"/>
  <c r="BJ29" i="15" s="1"/>
  <c r="BL18" i="15"/>
  <c r="BK18" i="15" s="1"/>
  <c r="BJ18" i="15" s="1"/>
  <c r="BL8" i="15"/>
  <c r="BK8" i="15" s="1"/>
  <c r="BJ8" i="15" s="1"/>
  <c r="BL41" i="15"/>
  <c r="BK41" i="15" s="1"/>
  <c r="BJ41" i="15" s="1"/>
  <c r="BL38" i="15"/>
  <c r="BK38" i="15" s="1"/>
  <c r="BJ38" i="15" s="1"/>
  <c r="BL30" i="15"/>
  <c r="BK30" i="15" s="1"/>
  <c r="BJ30" i="15" s="1"/>
  <c r="BL31" i="15"/>
  <c r="BK31" i="15" s="1"/>
  <c r="BJ31" i="15" s="1"/>
  <c r="BL26" i="15"/>
  <c r="BK26" i="15" s="1"/>
  <c r="BJ26" i="15" s="1"/>
  <c r="BL13" i="15"/>
  <c r="BK13" i="15" s="1"/>
  <c r="BJ13" i="15" s="1"/>
  <c r="BL20" i="15"/>
  <c r="BK20" i="15" s="1"/>
  <c r="BJ20" i="15" s="1"/>
  <c r="BL7" i="15"/>
  <c r="BK7" i="15" s="1"/>
  <c r="BJ7" i="15" s="1"/>
  <c r="DT37" i="18"/>
  <c r="DS37" i="18" s="1"/>
  <c r="DR37" i="18" s="1"/>
  <c r="DQ37" i="18" s="1"/>
  <c r="DP37" i="18" s="1"/>
  <c r="DO37" i="18" s="1"/>
  <c r="DN37" i="18" s="1"/>
  <c r="DM37" i="18" s="1"/>
  <c r="DL37" i="18" s="1"/>
  <c r="DT38" i="18"/>
  <c r="DS38" i="18" s="1"/>
  <c r="DR38" i="18" s="1"/>
  <c r="DQ38" i="18" s="1"/>
  <c r="DP38" i="18" s="1"/>
  <c r="DO38" i="18" s="1"/>
  <c r="DN38" i="18" s="1"/>
  <c r="DM38" i="18" s="1"/>
  <c r="DL38" i="18" s="1"/>
  <c r="DT36" i="18"/>
  <c r="DS36" i="18" s="1"/>
  <c r="DR36" i="18" s="1"/>
  <c r="DQ36" i="18" s="1"/>
  <c r="DP36" i="18" s="1"/>
  <c r="DO36" i="18" s="1"/>
  <c r="DN36" i="18" s="1"/>
  <c r="DM36" i="18" s="1"/>
  <c r="DL36" i="18" s="1"/>
  <c r="DT34" i="18"/>
  <c r="DS34" i="18" s="1"/>
  <c r="DR34" i="18" s="1"/>
  <c r="DQ34" i="18" s="1"/>
  <c r="DP34" i="18" s="1"/>
  <c r="DO34" i="18" s="1"/>
  <c r="DN34" i="18" s="1"/>
  <c r="DM34" i="18" s="1"/>
  <c r="DL34" i="18" s="1"/>
  <c r="DT35" i="18"/>
  <c r="DS35" i="18" s="1"/>
  <c r="DR35" i="18" s="1"/>
  <c r="DQ35" i="18" s="1"/>
  <c r="DP35" i="18" s="1"/>
  <c r="DO35" i="18" s="1"/>
  <c r="DN35" i="18" s="1"/>
  <c r="DM35" i="18" s="1"/>
  <c r="DL35" i="18" s="1"/>
  <c r="DT33" i="18"/>
  <c r="DS33" i="18" s="1"/>
  <c r="DR33" i="18" s="1"/>
  <c r="DQ33" i="18" s="1"/>
  <c r="DP33" i="18" s="1"/>
  <c r="DO33" i="18" s="1"/>
  <c r="DN33" i="18" s="1"/>
  <c r="DM33" i="18" s="1"/>
  <c r="DL33" i="18" s="1"/>
  <c r="DT32" i="18"/>
  <c r="DS32" i="18" s="1"/>
  <c r="DR32" i="18" s="1"/>
  <c r="DQ32" i="18" s="1"/>
  <c r="DP32" i="18" s="1"/>
  <c r="DO32" i="18" s="1"/>
  <c r="DN32" i="18" s="1"/>
  <c r="DM32" i="18" s="1"/>
  <c r="DL32" i="18" s="1"/>
  <c r="DT31" i="18"/>
  <c r="DS31" i="18" s="1"/>
  <c r="DR31" i="18" s="1"/>
  <c r="DQ31" i="18" s="1"/>
  <c r="DP31" i="18" s="1"/>
  <c r="DO31" i="18" s="1"/>
  <c r="DN31" i="18" s="1"/>
  <c r="DM31" i="18" s="1"/>
  <c r="DL31" i="18" s="1"/>
  <c r="DT27" i="18"/>
  <c r="DS27" i="18" s="1"/>
  <c r="DR27" i="18" s="1"/>
  <c r="DQ27" i="18" s="1"/>
  <c r="DP27" i="18" s="1"/>
  <c r="DO27" i="18" s="1"/>
  <c r="DN27" i="18" s="1"/>
  <c r="DM27" i="18" s="1"/>
  <c r="DL27" i="18" s="1"/>
  <c r="DT29" i="18"/>
  <c r="DS29" i="18" s="1"/>
  <c r="DR29" i="18" s="1"/>
  <c r="DQ29" i="18" s="1"/>
  <c r="DP29" i="18" s="1"/>
  <c r="DO29" i="18" s="1"/>
  <c r="DN29" i="18" s="1"/>
  <c r="DM29" i="18" s="1"/>
  <c r="DL29" i="18" s="1"/>
  <c r="DT26" i="18"/>
  <c r="DS26" i="18" s="1"/>
  <c r="DR26" i="18" s="1"/>
  <c r="DQ26" i="18" s="1"/>
  <c r="DP26" i="18" s="1"/>
  <c r="DO26" i="18" s="1"/>
  <c r="DN26" i="18" s="1"/>
  <c r="DM26" i="18" s="1"/>
  <c r="DL26" i="18" s="1"/>
  <c r="DT20" i="18"/>
  <c r="DS20" i="18" s="1"/>
  <c r="DR20" i="18" s="1"/>
  <c r="DQ20" i="18" s="1"/>
  <c r="DP20" i="18" s="1"/>
  <c r="DO20" i="18" s="1"/>
  <c r="DN20" i="18" s="1"/>
  <c r="DM20" i="18" s="1"/>
  <c r="DL20" i="18" s="1"/>
  <c r="DT25" i="18"/>
  <c r="DS25" i="18" s="1"/>
  <c r="DR25" i="18" s="1"/>
  <c r="DQ25" i="18" s="1"/>
  <c r="DP25" i="18" s="1"/>
  <c r="DO25" i="18" s="1"/>
  <c r="DN25" i="18" s="1"/>
  <c r="DM25" i="18" s="1"/>
  <c r="DL25" i="18" s="1"/>
  <c r="DT22" i="18"/>
  <c r="DS22" i="18" s="1"/>
  <c r="DR22" i="18" s="1"/>
  <c r="DQ22" i="18" s="1"/>
  <c r="DP22" i="18" s="1"/>
  <c r="DO22" i="18" s="1"/>
  <c r="DN22" i="18" s="1"/>
  <c r="DM22" i="18" s="1"/>
  <c r="DL22" i="18" s="1"/>
  <c r="DT17" i="18"/>
  <c r="DS17" i="18" s="1"/>
  <c r="DR17" i="18" s="1"/>
  <c r="DQ17" i="18" s="1"/>
  <c r="DP17" i="18" s="1"/>
  <c r="DO17" i="18" s="1"/>
  <c r="DN17" i="18" s="1"/>
  <c r="DM17" i="18" s="1"/>
  <c r="DL17" i="18" s="1"/>
  <c r="DT12" i="18"/>
  <c r="DS12" i="18" s="1"/>
  <c r="DR12" i="18" s="1"/>
  <c r="DQ12" i="18" s="1"/>
  <c r="DP12" i="18" s="1"/>
  <c r="DO12" i="18" s="1"/>
  <c r="DN12" i="18" s="1"/>
  <c r="DM12" i="18" s="1"/>
  <c r="DL12" i="18" s="1"/>
  <c r="DT18" i="18"/>
  <c r="DS18" i="18" s="1"/>
  <c r="DR18" i="18" s="1"/>
  <c r="DQ18" i="18" s="1"/>
  <c r="DP18" i="18" s="1"/>
  <c r="DO18" i="18" s="1"/>
  <c r="DN18" i="18" s="1"/>
  <c r="DM18" i="18" s="1"/>
  <c r="DL18" i="18" s="1"/>
  <c r="DT4" i="18"/>
  <c r="DS4" i="18" s="1"/>
  <c r="DR4" i="18" s="1"/>
  <c r="DQ4" i="18" s="1"/>
  <c r="DP4" i="18" s="1"/>
  <c r="DO4" i="18" s="1"/>
  <c r="DN4" i="18" s="1"/>
  <c r="DM4" i="18" s="1"/>
  <c r="DL4" i="18" s="1"/>
  <c r="DT14" i="18"/>
  <c r="DS14" i="18" s="1"/>
  <c r="DR14" i="18" s="1"/>
  <c r="DQ14" i="18" s="1"/>
  <c r="DP14" i="18" s="1"/>
  <c r="DO14" i="18" s="1"/>
  <c r="DN14" i="18" s="1"/>
  <c r="DM14" i="18" s="1"/>
  <c r="DL14" i="18" s="1"/>
  <c r="DT13" i="18"/>
  <c r="DS13" i="18" s="1"/>
  <c r="DR13" i="18" s="1"/>
  <c r="DQ13" i="18" s="1"/>
  <c r="DP13" i="18" s="1"/>
  <c r="DO13" i="18" s="1"/>
  <c r="DN13" i="18" s="1"/>
  <c r="DM13" i="18" s="1"/>
  <c r="DL13" i="18" s="1"/>
  <c r="DT16" i="18"/>
  <c r="DS16" i="18" s="1"/>
  <c r="DR16" i="18" s="1"/>
  <c r="DQ16" i="18" s="1"/>
  <c r="DP16" i="18" s="1"/>
  <c r="DO16" i="18" s="1"/>
  <c r="DN16" i="18" s="1"/>
  <c r="DM16" i="18" s="1"/>
  <c r="DL16" i="18" s="1"/>
  <c r="DT9" i="18"/>
  <c r="DS9" i="18" s="1"/>
  <c r="DR9" i="18" s="1"/>
  <c r="DQ9" i="18" s="1"/>
  <c r="DP9" i="18" s="1"/>
  <c r="DO9" i="18" s="1"/>
  <c r="DN9" i="18" s="1"/>
  <c r="DM9" i="18" s="1"/>
  <c r="DL9" i="18" s="1"/>
  <c r="DT10" i="18"/>
  <c r="DS10" i="18" s="1"/>
  <c r="DR10" i="18" s="1"/>
  <c r="DQ10" i="18" s="1"/>
  <c r="DP10" i="18" s="1"/>
  <c r="DO10" i="18" s="1"/>
  <c r="DN10" i="18" s="1"/>
  <c r="DM10" i="18" s="1"/>
  <c r="DL10" i="18" s="1"/>
  <c r="DT8" i="18"/>
  <c r="DS8" i="18" s="1"/>
  <c r="DR8" i="18" s="1"/>
  <c r="DQ8" i="18" s="1"/>
  <c r="DP8" i="18" s="1"/>
  <c r="DO8" i="18" s="1"/>
  <c r="DN8" i="18" s="1"/>
  <c r="DM8" i="18" s="1"/>
  <c r="DL8" i="18" s="1"/>
  <c r="DT7" i="18"/>
  <c r="DS7" i="18" s="1"/>
  <c r="DR7" i="18" s="1"/>
  <c r="DQ7" i="18" s="1"/>
  <c r="DP7" i="18" s="1"/>
  <c r="DO7" i="18" s="1"/>
  <c r="DN7" i="18" s="1"/>
  <c r="DM7" i="18" s="1"/>
  <c r="DL7" i="18" s="1"/>
  <c r="DV1" i="18"/>
  <c r="AR14" i="1"/>
  <c r="AQ14" i="1" s="1"/>
  <c r="AP14" i="1" s="1"/>
  <c r="AO14" i="1" s="1"/>
  <c r="AN14" i="1" s="1"/>
  <c r="AM14" i="1" s="1"/>
  <c r="AL14" i="1" s="1"/>
  <c r="AR22" i="1"/>
  <c r="AQ22" i="1" s="1"/>
  <c r="AP22" i="1" s="1"/>
  <c r="AO22" i="1" s="1"/>
  <c r="AN22" i="1" s="1"/>
  <c r="AM22" i="1" s="1"/>
  <c r="AL22" i="1" s="1"/>
  <c r="BL14" i="15"/>
  <c r="BK14" i="15" s="1"/>
  <c r="BJ14" i="15" s="1"/>
  <c r="BL19" i="15"/>
  <c r="BK19" i="15" s="1"/>
  <c r="BJ19" i="15" s="1"/>
  <c r="BL6" i="15"/>
  <c r="BK6" i="15" s="1"/>
  <c r="BJ6" i="15" s="1"/>
  <c r="BL36" i="15"/>
  <c r="BK36" i="15" s="1"/>
  <c r="BJ36" i="15" s="1"/>
  <c r="BN1" i="15"/>
  <c r="BL40" i="15"/>
  <c r="BK40" i="15" s="1"/>
  <c r="BJ40" i="15" s="1"/>
  <c r="BL32" i="15"/>
  <c r="BK32" i="15" s="1"/>
  <c r="BJ32" i="15" s="1"/>
  <c r="BL24" i="15"/>
  <c r="BK24" i="15" s="1"/>
  <c r="BJ24" i="15" s="1"/>
  <c r="BL17" i="15"/>
  <c r="BK17" i="15" s="1"/>
  <c r="BJ17" i="15" s="1"/>
  <c r="BL43" i="15"/>
  <c r="BK43" i="15" s="1"/>
  <c r="BJ43" i="15" s="1"/>
  <c r="BL25" i="15"/>
  <c r="BK25" i="15" s="1"/>
  <c r="BJ25" i="15" s="1"/>
  <c r="BL22" i="15"/>
  <c r="BK22" i="15" s="1"/>
  <c r="BJ22" i="15" s="1"/>
  <c r="BL21" i="15"/>
  <c r="BK21" i="15" s="1"/>
  <c r="BJ21" i="15" s="1"/>
  <c r="BL16" i="15"/>
  <c r="BK16" i="15" s="1"/>
  <c r="BJ16" i="15" s="1"/>
  <c r="BL5" i="15"/>
  <c r="BK5" i="15" s="1"/>
  <c r="BJ5" i="15" s="1"/>
  <c r="BL15" i="15"/>
  <c r="BK15" i="15" s="1"/>
  <c r="BJ15" i="15" s="1"/>
  <c r="BB39" i="10"/>
  <c r="BB36" i="10"/>
  <c r="BB31" i="10"/>
  <c r="BB9" i="10"/>
  <c r="BB7" i="10"/>
  <c r="BB30" i="10"/>
  <c r="BB18" i="10"/>
  <c r="BB35" i="10"/>
  <c r="BB24" i="10"/>
  <c r="BB29" i="10"/>
  <c r="BB8" i="10"/>
  <c r="BB6" i="10"/>
  <c r="BB4" i="10"/>
  <c r="BB32" i="10"/>
  <c r="BB43" i="10"/>
  <c r="BB34" i="10"/>
  <c r="BB25" i="10"/>
  <c r="BB21" i="10"/>
  <c r="BD1" i="10"/>
  <c r="BL28" i="10" s="1"/>
  <c r="BK28" i="10" s="1"/>
  <c r="BJ28" i="10" s="1"/>
  <c r="BI28" i="10" s="1"/>
  <c r="BH28" i="10" s="1"/>
  <c r="BG28" i="10" s="1"/>
  <c r="BF28" i="10" s="1"/>
  <c r="BE28" i="10" s="1"/>
  <c r="BD28" i="10" s="1"/>
  <c r="BB38" i="10"/>
  <c r="BB22" i="10"/>
  <c r="BB20" i="10"/>
  <c r="AR37" i="1"/>
  <c r="AQ37" i="1" s="1"/>
  <c r="AP37" i="1" s="1"/>
  <c r="AO37" i="1" s="1"/>
  <c r="AN37" i="1" s="1"/>
  <c r="AM37" i="1" s="1"/>
  <c r="AL37" i="1" s="1"/>
  <c r="AR27" i="1"/>
  <c r="AQ27" i="1" s="1"/>
  <c r="AP27" i="1" s="1"/>
  <c r="AO27" i="1" s="1"/>
  <c r="AN27" i="1" s="1"/>
  <c r="AM27" i="1" s="1"/>
  <c r="AL27" i="1" s="1"/>
  <c r="AR24" i="1"/>
  <c r="AQ24" i="1" s="1"/>
  <c r="AP24" i="1" s="1"/>
  <c r="AO24" i="1" s="1"/>
  <c r="AN24" i="1" s="1"/>
  <c r="AM24" i="1" s="1"/>
  <c r="AL24" i="1" s="1"/>
  <c r="AR25" i="1"/>
  <c r="AQ25" i="1" s="1"/>
  <c r="AP25" i="1" s="1"/>
  <c r="AO25" i="1" s="1"/>
  <c r="AN25" i="1" s="1"/>
  <c r="AM25" i="1" s="1"/>
  <c r="AL25" i="1" s="1"/>
  <c r="AR18" i="1"/>
  <c r="AQ18" i="1" s="1"/>
  <c r="AP18" i="1" s="1"/>
  <c r="AO18" i="1" s="1"/>
  <c r="AN18" i="1" s="1"/>
  <c r="AM18" i="1" s="1"/>
  <c r="AL18" i="1" s="1"/>
  <c r="AR11" i="1"/>
  <c r="AQ11" i="1" s="1"/>
  <c r="AP11" i="1" s="1"/>
  <c r="AO11" i="1" s="1"/>
  <c r="AN11" i="1" s="1"/>
  <c r="AM11" i="1" s="1"/>
  <c r="AL11" i="1" s="1"/>
  <c r="AT1" i="1"/>
  <c r="AR10" i="1"/>
  <c r="AQ10" i="1" s="1"/>
  <c r="AP10" i="1" s="1"/>
  <c r="AO10" i="1" s="1"/>
  <c r="AN10" i="1" s="1"/>
  <c r="AM10" i="1" s="1"/>
  <c r="AL10" i="1" s="1"/>
  <c r="AR42" i="1"/>
  <c r="AQ42" i="1" s="1"/>
  <c r="AP42" i="1" s="1"/>
  <c r="AO42" i="1" s="1"/>
  <c r="AN42" i="1" s="1"/>
  <c r="AM42" i="1" s="1"/>
  <c r="AL42" i="1" s="1"/>
  <c r="AR30" i="1"/>
  <c r="AQ30" i="1" s="1"/>
  <c r="AP30" i="1" s="1"/>
  <c r="AO30" i="1" s="1"/>
  <c r="AN30" i="1" s="1"/>
  <c r="AM30" i="1" s="1"/>
  <c r="AL30" i="1" s="1"/>
  <c r="AR40" i="1"/>
  <c r="AQ40" i="1" s="1"/>
  <c r="AP40" i="1" s="1"/>
  <c r="AO40" i="1" s="1"/>
  <c r="AN40" i="1" s="1"/>
  <c r="AM40" i="1" s="1"/>
  <c r="AL40" i="1" s="1"/>
  <c r="AR38" i="1"/>
  <c r="AQ38" i="1" s="1"/>
  <c r="AP38" i="1" s="1"/>
  <c r="AO38" i="1" s="1"/>
  <c r="AN38" i="1" s="1"/>
  <c r="AM38" i="1" s="1"/>
  <c r="AL38" i="1" s="1"/>
  <c r="AR20" i="1"/>
  <c r="AQ20" i="1" s="1"/>
  <c r="AP20" i="1" s="1"/>
  <c r="AO20" i="1" s="1"/>
  <c r="AN20" i="1" s="1"/>
  <c r="AM20" i="1" s="1"/>
  <c r="AL20" i="1" s="1"/>
  <c r="AR17" i="1"/>
  <c r="AQ17" i="1" s="1"/>
  <c r="AP17" i="1" s="1"/>
  <c r="AO17" i="1" s="1"/>
  <c r="AN17" i="1" s="1"/>
  <c r="AM17" i="1" s="1"/>
  <c r="AL17" i="1" s="1"/>
  <c r="AR12" i="1"/>
  <c r="AQ12" i="1" s="1"/>
  <c r="AP12" i="1" s="1"/>
  <c r="AO12" i="1" s="1"/>
  <c r="AN12" i="1" s="1"/>
  <c r="AM12" i="1" s="1"/>
  <c r="AL12" i="1" s="1"/>
  <c r="AR32" i="1"/>
  <c r="AQ32" i="1" s="1"/>
  <c r="AP32" i="1" s="1"/>
  <c r="AO32" i="1" s="1"/>
  <c r="AN32" i="1" s="1"/>
  <c r="AM32" i="1" s="1"/>
  <c r="AL32" i="1" s="1"/>
  <c r="AR39" i="1"/>
  <c r="AQ39" i="1" s="1"/>
  <c r="AP39" i="1" s="1"/>
  <c r="AO39" i="1" s="1"/>
  <c r="AN39" i="1" s="1"/>
  <c r="AM39" i="1" s="1"/>
  <c r="AL39" i="1" s="1"/>
  <c r="AR31" i="1"/>
  <c r="AQ31" i="1" s="1"/>
  <c r="AP31" i="1" s="1"/>
  <c r="AO31" i="1" s="1"/>
  <c r="AN31" i="1" s="1"/>
  <c r="AM31" i="1" s="1"/>
  <c r="AL31" i="1" s="1"/>
  <c r="AR33" i="1"/>
  <c r="AQ33" i="1" s="1"/>
  <c r="AP33" i="1" s="1"/>
  <c r="AO33" i="1" s="1"/>
  <c r="AN33" i="1" s="1"/>
  <c r="AM33" i="1" s="1"/>
  <c r="AL33" i="1" s="1"/>
  <c r="AR13" i="1"/>
  <c r="AQ13" i="1" s="1"/>
  <c r="AP13" i="1" s="1"/>
  <c r="AO13" i="1" s="1"/>
  <c r="AN13" i="1" s="1"/>
  <c r="AM13" i="1" s="1"/>
  <c r="AL13" i="1" s="1"/>
  <c r="AR21" i="1"/>
  <c r="AQ21" i="1" s="1"/>
  <c r="AP21" i="1" s="1"/>
  <c r="AO21" i="1" s="1"/>
  <c r="AN21" i="1" s="1"/>
  <c r="AM21" i="1" s="1"/>
  <c r="AL21" i="1" s="1"/>
  <c r="AR16" i="1"/>
  <c r="AQ16" i="1" s="1"/>
  <c r="AP16" i="1" s="1"/>
  <c r="AO16" i="1" s="1"/>
  <c r="AN16" i="1" s="1"/>
  <c r="AM16" i="1" s="1"/>
  <c r="AL16" i="1" s="1"/>
  <c r="AR43" i="1"/>
  <c r="AQ43" i="1" s="1"/>
  <c r="AP43" i="1" s="1"/>
  <c r="AO43" i="1" s="1"/>
  <c r="AN43" i="1" s="1"/>
  <c r="AM43" i="1" s="1"/>
  <c r="AL43" i="1" s="1"/>
  <c r="AR26" i="1"/>
  <c r="AQ26" i="1" s="1"/>
  <c r="AP26" i="1" s="1"/>
  <c r="AO26" i="1" s="1"/>
  <c r="AN26" i="1" s="1"/>
  <c r="AM26" i="1" s="1"/>
  <c r="AL26" i="1" s="1"/>
  <c r="AR41" i="1"/>
  <c r="AQ41" i="1" s="1"/>
  <c r="AP41" i="1" s="1"/>
  <c r="AO41" i="1" s="1"/>
  <c r="AN41" i="1" s="1"/>
  <c r="AM41" i="1" s="1"/>
  <c r="AL41" i="1" s="1"/>
  <c r="AR34" i="1"/>
  <c r="AQ34" i="1" s="1"/>
  <c r="AP34" i="1" s="1"/>
  <c r="AO34" i="1" s="1"/>
  <c r="AN34" i="1" s="1"/>
  <c r="AM34" i="1" s="1"/>
  <c r="AL34" i="1" s="1"/>
  <c r="AR23" i="1"/>
  <c r="AQ23" i="1" s="1"/>
  <c r="AP23" i="1" s="1"/>
  <c r="AO23" i="1" s="1"/>
  <c r="AN23" i="1" s="1"/>
  <c r="AM23" i="1" s="1"/>
  <c r="AL23" i="1" s="1"/>
  <c r="AR4" i="1"/>
  <c r="AQ4" i="1" s="1"/>
  <c r="AP4" i="1" s="1"/>
  <c r="AO4" i="1" s="1"/>
  <c r="AN4" i="1" s="1"/>
  <c r="AM4" i="1" s="1"/>
  <c r="AL4" i="1" s="1"/>
  <c r="AR19" i="1"/>
  <c r="AQ19" i="1" s="1"/>
  <c r="AP19" i="1" s="1"/>
  <c r="AO19" i="1" s="1"/>
  <c r="AN19" i="1" s="1"/>
  <c r="AM19" i="1" s="1"/>
  <c r="AL19" i="1" s="1"/>
  <c r="AR36" i="1"/>
  <c r="AQ36" i="1" s="1"/>
  <c r="AP36" i="1" s="1"/>
  <c r="AO36" i="1" s="1"/>
  <c r="AN36" i="1" s="1"/>
  <c r="AM36" i="1" s="1"/>
  <c r="AL36" i="1" s="1"/>
  <c r="AR15" i="1"/>
  <c r="AQ15" i="1" s="1"/>
  <c r="AP15" i="1" s="1"/>
  <c r="AO15" i="1" s="1"/>
  <c r="AN15" i="1" s="1"/>
  <c r="AM15" i="1" s="1"/>
  <c r="AL15" i="1" s="1"/>
  <c r="AR29" i="1"/>
  <c r="AQ29" i="1" s="1"/>
  <c r="AP29" i="1" s="1"/>
  <c r="AO29" i="1" s="1"/>
  <c r="AN29" i="1" s="1"/>
  <c r="AM29" i="1" s="1"/>
  <c r="AL29" i="1" s="1"/>
  <c r="AR35" i="1"/>
  <c r="AQ35" i="1" s="1"/>
  <c r="AP35" i="1" s="1"/>
  <c r="AO35" i="1" s="1"/>
  <c r="AN35" i="1" s="1"/>
  <c r="AM35" i="1" s="1"/>
  <c r="AL35" i="1" s="1"/>
  <c r="AZ30" i="1"/>
  <c r="AY30" i="1" s="1"/>
  <c r="AX30" i="1" s="1"/>
  <c r="AW30" i="1" s="1"/>
  <c r="AV30" i="1" s="1"/>
  <c r="AU30" i="1" s="1"/>
  <c r="AT30" i="1" s="1"/>
  <c r="BV28" i="15" l="1"/>
  <c r="BU28" i="15" s="1"/>
  <c r="BT28" i="15" s="1"/>
  <c r="BS28" i="15" s="1"/>
  <c r="BR28" i="15" s="1"/>
  <c r="BQ28" i="15" s="1"/>
  <c r="BP28" i="15" s="1"/>
  <c r="BO28" i="15" s="1"/>
  <c r="BN28" i="15" s="1"/>
  <c r="BV34" i="15"/>
  <c r="BU34" i="15" s="1"/>
  <c r="BT34" i="15" s="1"/>
  <c r="BS34" i="15" s="1"/>
  <c r="BR34" i="15" s="1"/>
  <c r="BQ34" i="15" s="1"/>
  <c r="BP34" i="15" s="1"/>
  <c r="BO34" i="15" s="1"/>
  <c r="BN34" i="15" s="1"/>
  <c r="ED28" i="18"/>
  <c r="EC28" i="18" s="1"/>
  <c r="EB28" i="18" s="1"/>
  <c r="EA28" i="18" s="1"/>
  <c r="DZ28" i="18" s="1"/>
  <c r="DY28" i="18" s="1"/>
  <c r="DX28" i="18" s="1"/>
  <c r="DW28" i="18" s="1"/>
  <c r="DV28" i="18" s="1"/>
  <c r="AZ13" i="1"/>
  <c r="AY13" i="1" s="1"/>
  <c r="AX13" i="1" s="1"/>
  <c r="AW13" i="1" s="1"/>
  <c r="AV13" i="1" s="1"/>
  <c r="AU13" i="1" s="1"/>
  <c r="AT13" i="1" s="1"/>
  <c r="AZ28" i="1"/>
  <c r="AY28" i="1" s="1"/>
  <c r="AX28" i="1" s="1"/>
  <c r="AW28" i="1" s="1"/>
  <c r="AV28" i="1" s="1"/>
  <c r="AU28" i="1" s="1"/>
  <c r="AT28" i="1" s="1"/>
  <c r="BI16" i="15"/>
  <c r="BH16" i="15" s="1"/>
  <c r="BG16" i="15" s="1"/>
  <c r="BF16" i="15" s="1"/>
  <c r="BE16" i="15" s="1"/>
  <c r="BD16" i="15" s="1"/>
  <c r="BI24" i="15"/>
  <c r="BH24" i="15" s="1"/>
  <c r="BG24" i="15" s="1"/>
  <c r="BF24" i="15" s="1"/>
  <c r="BE24" i="15" s="1"/>
  <c r="BD24" i="15" s="1"/>
  <c r="BI26" i="15"/>
  <c r="BH26" i="15" s="1"/>
  <c r="BG26" i="15" s="1"/>
  <c r="BF26" i="15" s="1"/>
  <c r="BE26" i="15" s="1"/>
  <c r="BD26" i="15" s="1"/>
  <c r="BI41" i="15"/>
  <c r="BH41" i="15" s="1"/>
  <c r="BG41" i="15" s="1"/>
  <c r="BF41" i="15" s="1"/>
  <c r="BE41" i="15" s="1"/>
  <c r="BD41" i="15" s="1"/>
  <c r="BI33" i="15"/>
  <c r="BH33" i="15" s="1"/>
  <c r="BG33" i="15" s="1"/>
  <c r="BF33" i="15" s="1"/>
  <c r="BE33" i="15" s="1"/>
  <c r="BD33" i="15" s="1"/>
  <c r="BI27" i="15"/>
  <c r="BH27" i="15" s="1"/>
  <c r="BG27" i="15" s="1"/>
  <c r="BF27" i="15" s="1"/>
  <c r="BE27" i="15" s="1"/>
  <c r="BD27" i="15" s="1"/>
  <c r="BA23" i="10"/>
  <c r="AZ23" i="10" s="1"/>
  <c r="AY23" i="10" s="1"/>
  <c r="AX23" i="10" s="1"/>
  <c r="AW23" i="10" s="1"/>
  <c r="AV23" i="10" s="1"/>
  <c r="AU23" i="10" s="1"/>
  <c r="AT23" i="10" s="1"/>
  <c r="BA33" i="10"/>
  <c r="AZ33" i="10" s="1"/>
  <c r="AY33" i="10" s="1"/>
  <c r="AX33" i="10" s="1"/>
  <c r="AW33" i="10" s="1"/>
  <c r="AV33" i="10" s="1"/>
  <c r="AU33" i="10" s="1"/>
  <c r="AT33" i="10" s="1"/>
  <c r="BI10" i="15"/>
  <c r="BH10" i="15" s="1"/>
  <c r="BG10" i="15" s="1"/>
  <c r="BF10" i="15" s="1"/>
  <c r="BE10" i="15" s="1"/>
  <c r="BD10" i="15" s="1"/>
  <c r="BI42" i="15"/>
  <c r="BH42" i="15" s="1"/>
  <c r="BG42" i="15" s="1"/>
  <c r="BF42" i="15" s="1"/>
  <c r="BE42" i="15" s="1"/>
  <c r="BD42" i="15" s="1"/>
  <c r="BA22" i="10"/>
  <c r="AZ22" i="10" s="1"/>
  <c r="AY22" i="10" s="1"/>
  <c r="AX22" i="10" s="1"/>
  <c r="AW22" i="10" s="1"/>
  <c r="AV22" i="10" s="1"/>
  <c r="AU22" i="10" s="1"/>
  <c r="AT22" i="10" s="1"/>
  <c r="BA34" i="10"/>
  <c r="AZ34" i="10" s="1"/>
  <c r="AY34" i="10" s="1"/>
  <c r="AX34" i="10" s="1"/>
  <c r="AW34" i="10" s="1"/>
  <c r="AV34" i="10" s="1"/>
  <c r="AU34" i="10" s="1"/>
  <c r="AT34" i="10" s="1"/>
  <c r="BA6" i="10"/>
  <c r="AZ6" i="10" s="1"/>
  <c r="AY6" i="10" s="1"/>
  <c r="AX6" i="10" s="1"/>
  <c r="AW6" i="10" s="1"/>
  <c r="AV6" i="10" s="1"/>
  <c r="AU6" i="10" s="1"/>
  <c r="AT6" i="10" s="1"/>
  <c r="BA35" i="10"/>
  <c r="AZ35" i="10" s="1"/>
  <c r="AY35" i="10" s="1"/>
  <c r="AX35" i="10" s="1"/>
  <c r="AW35" i="10" s="1"/>
  <c r="AV35" i="10" s="1"/>
  <c r="AU35" i="10" s="1"/>
  <c r="AT35" i="10" s="1"/>
  <c r="BA30" i="10"/>
  <c r="AZ30" i="10" s="1"/>
  <c r="AY30" i="10" s="1"/>
  <c r="AX30" i="10" s="1"/>
  <c r="AW30" i="10" s="1"/>
  <c r="AV30" i="10" s="1"/>
  <c r="AU30" i="10" s="1"/>
  <c r="AT30" i="10" s="1"/>
  <c r="BA39" i="10"/>
  <c r="AZ39" i="10" s="1"/>
  <c r="AY39" i="10" s="1"/>
  <c r="AX39" i="10" s="1"/>
  <c r="AW39" i="10" s="1"/>
  <c r="AV39" i="10" s="1"/>
  <c r="AU39" i="10" s="1"/>
  <c r="AT39" i="10" s="1"/>
  <c r="BI21" i="15"/>
  <c r="BH21" i="15" s="1"/>
  <c r="BG21" i="15" s="1"/>
  <c r="BF21" i="15" s="1"/>
  <c r="BE21" i="15" s="1"/>
  <c r="BD21" i="15" s="1"/>
  <c r="BI43" i="15"/>
  <c r="BH43" i="15" s="1"/>
  <c r="BG43" i="15" s="1"/>
  <c r="BF43" i="15" s="1"/>
  <c r="BE43" i="15" s="1"/>
  <c r="BD43" i="15" s="1"/>
  <c r="BI32" i="15"/>
  <c r="BH32" i="15" s="1"/>
  <c r="BG32" i="15" s="1"/>
  <c r="BF32" i="15" s="1"/>
  <c r="BE32" i="15" s="1"/>
  <c r="BD32" i="15" s="1"/>
  <c r="BI6" i="15"/>
  <c r="BH6" i="15" s="1"/>
  <c r="BG6" i="15" s="1"/>
  <c r="BF6" i="15" s="1"/>
  <c r="BE6" i="15" s="1"/>
  <c r="BD6" i="15" s="1"/>
  <c r="BI7" i="15"/>
  <c r="BH7" i="15" s="1"/>
  <c r="BG7" i="15" s="1"/>
  <c r="BF7" i="15" s="1"/>
  <c r="BE7" i="15" s="1"/>
  <c r="BD7" i="15" s="1"/>
  <c r="BI31" i="15"/>
  <c r="BH31" i="15" s="1"/>
  <c r="BG31" i="15" s="1"/>
  <c r="BF31" i="15" s="1"/>
  <c r="BE31" i="15" s="1"/>
  <c r="BD31" i="15" s="1"/>
  <c r="BI8" i="15"/>
  <c r="BH8" i="15" s="1"/>
  <c r="BG8" i="15" s="1"/>
  <c r="BF8" i="15" s="1"/>
  <c r="BE8" i="15" s="1"/>
  <c r="BD8" i="15" s="1"/>
  <c r="BI39" i="15"/>
  <c r="BH39" i="15" s="1"/>
  <c r="BG39" i="15" s="1"/>
  <c r="BF39" i="15" s="1"/>
  <c r="BE39" i="15" s="1"/>
  <c r="BD39" i="15" s="1"/>
  <c r="BI35" i="15"/>
  <c r="BH35" i="15" s="1"/>
  <c r="BG35" i="15" s="1"/>
  <c r="BF35" i="15" s="1"/>
  <c r="BE35" i="15" s="1"/>
  <c r="BD35" i="15" s="1"/>
  <c r="BA27" i="10"/>
  <c r="AZ27" i="10" s="1"/>
  <c r="AY27" i="10" s="1"/>
  <c r="AX27" i="10" s="1"/>
  <c r="AW27" i="10" s="1"/>
  <c r="AV27" i="10" s="1"/>
  <c r="AU27" i="10" s="1"/>
  <c r="AT27" i="10" s="1"/>
  <c r="BA42" i="10"/>
  <c r="AZ42" i="10" s="1"/>
  <c r="AY42" i="10" s="1"/>
  <c r="AX42" i="10" s="1"/>
  <c r="AW42" i="10" s="1"/>
  <c r="AV42" i="10" s="1"/>
  <c r="AU42" i="10" s="1"/>
  <c r="AT42" i="10" s="1"/>
  <c r="BI11" i="15"/>
  <c r="BH11" i="15" s="1"/>
  <c r="BG11" i="15" s="1"/>
  <c r="BF11" i="15" s="1"/>
  <c r="BE11" i="15" s="1"/>
  <c r="BD11" i="15" s="1"/>
  <c r="BA16" i="10"/>
  <c r="AZ16" i="10" s="1"/>
  <c r="AY16" i="10" s="1"/>
  <c r="AX16" i="10" s="1"/>
  <c r="AW16" i="10" s="1"/>
  <c r="AV16" i="10" s="1"/>
  <c r="AU16" i="10" s="1"/>
  <c r="AT16" i="10" s="1"/>
  <c r="BA20" i="10"/>
  <c r="AZ20" i="10" s="1"/>
  <c r="AY20" i="10" s="1"/>
  <c r="AX20" i="10" s="1"/>
  <c r="AW20" i="10" s="1"/>
  <c r="AV20" i="10" s="1"/>
  <c r="AU20" i="10" s="1"/>
  <c r="AT20" i="10" s="1"/>
  <c r="BA4" i="10"/>
  <c r="AZ4" i="10" s="1"/>
  <c r="AY4" i="10" s="1"/>
  <c r="AX4" i="10" s="1"/>
  <c r="AW4" i="10" s="1"/>
  <c r="AV4" i="10" s="1"/>
  <c r="AU4" i="10" s="1"/>
  <c r="AT4" i="10" s="1"/>
  <c r="BA24" i="10"/>
  <c r="AZ24" i="10" s="1"/>
  <c r="AY24" i="10" s="1"/>
  <c r="AX24" i="10" s="1"/>
  <c r="AW24" i="10" s="1"/>
  <c r="AV24" i="10" s="1"/>
  <c r="AU24" i="10" s="1"/>
  <c r="AT24" i="10" s="1"/>
  <c r="BA9" i="10"/>
  <c r="AZ9" i="10" s="1"/>
  <c r="AY9" i="10" s="1"/>
  <c r="AX9" i="10" s="1"/>
  <c r="AW9" i="10" s="1"/>
  <c r="AV9" i="10" s="1"/>
  <c r="AU9" i="10" s="1"/>
  <c r="AT9" i="10" s="1"/>
  <c r="BA21" i="10"/>
  <c r="AZ21" i="10" s="1"/>
  <c r="AY21" i="10" s="1"/>
  <c r="AX21" i="10" s="1"/>
  <c r="AW21" i="10" s="1"/>
  <c r="AV21" i="10" s="1"/>
  <c r="AU21" i="10" s="1"/>
  <c r="AT21" i="10" s="1"/>
  <c r="BA43" i="10"/>
  <c r="AZ43" i="10" s="1"/>
  <c r="AY43" i="10" s="1"/>
  <c r="AX43" i="10" s="1"/>
  <c r="AW43" i="10" s="1"/>
  <c r="AV43" i="10" s="1"/>
  <c r="AU43" i="10" s="1"/>
  <c r="AT43" i="10" s="1"/>
  <c r="BA8" i="10"/>
  <c r="AZ8" i="10" s="1"/>
  <c r="AY8" i="10" s="1"/>
  <c r="AX8" i="10" s="1"/>
  <c r="AW8" i="10" s="1"/>
  <c r="AV8" i="10" s="1"/>
  <c r="AU8" i="10" s="1"/>
  <c r="AT8" i="10" s="1"/>
  <c r="BA31" i="10"/>
  <c r="AZ31" i="10" s="1"/>
  <c r="AY31" i="10" s="1"/>
  <c r="AX31" i="10" s="1"/>
  <c r="AW31" i="10" s="1"/>
  <c r="AV31" i="10" s="1"/>
  <c r="AU31" i="10" s="1"/>
  <c r="AT31" i="10" s="1"/>
  <c r="BI15" i="15"/>
  <c r="BH15" i="15" s="1"/>
  <c r="BG15" i="15" s="1"/>
  <c r="BF15" i="15" s="1"/>
  <c r="BE15" i="15" s="1"/>
  <c r="BD15" i="15" s="1"/>
  <c r="BI22" i="15"/>
  <c r="BH22" i="15" s="1"/>
  <c r="BG22" i="15" s="1"/>
  <c r="BF22" i="15" s="1"/>
  <c r="BE22" i="15" s="1"/>
  <c r="BD22" i="15" s="1"/>
  <c r="BI17" i="15"/>
  <c r="BH17" i="15" s="1"/>
  <c r="BG17" i="15" s="1"/>
  <c r="BF17" i="15" s="1"/>
  <c r="BE17" i="15" s="1"/>
  <c r="BD17" i="15" s="1"/>
  <c r="BI40" i="15"/>
  <c r="BH40" i="15" s="1"/>
  <c r="BG40" i="15" s="1"/>
  <c r="BF40" i="15" s="1"/>
  <c r="BE40" i="15" s="1"/>
  <c r="BD40" i="15" s="1"/>
  <c r="BI19" i="15"/>
  <c r="BH19" i="15" s="1"/>
  <c r="BG19" i="15" s="1"/>
  <c r="BF19" i="15" s="1"/>
  <c r="BE19" i="15" s="1"/>
  <c r="BD19" i="15" s="1"/>
  <c r="BI20" i="15"/>
  <c r="BH20" i="15" s="1"/>
  <c r="BG20" i="15" s="1"/>
  <c r="BF20" i="15" s="1"/>
  <c r="BE20" i="15" s="1"/>
  <c r="BD20" i="15" s="1"/>
  <c r="BI30" i="15"/>
  <c r="BH30" i="15" s="1"/>
  <c r="BG30" i="15" s="1"/>
  <c r="BF30" i="15" s="1"/>
  <c r="BE30" i="15" s="1"/>
  <c r="BD30" i="15" s="1"/>
  <c r="BI18" i="15"/>
  <c r="BH18" i="15" s="1"/>
  <c r="BG18" i="15" s="1"/>
  <c r="BF18" i="15" s="1"/>
  <c r="BE18" i="15" s="1"/>
  <c r="BD18" i="15" s="1"/>
  <c r="BI4" i="15"/>
  <c r="BH4" i="15" s="1"/>
  <c r="BG4" i="15" s="1"/>
  <c r="BF4" i="15" s="1"/>
  <c r="BE4" i="15" s="1"/>
  <c r="BD4" i="15" s="1"/>
  <c r="BI37" i="15"/>
  <c r="BH37" i="15" s="1"/>
  <c r="BG37" i="15" s="1"/>
  <c r="BF37" i="15" s="1"/>
  <c r="BE37" i="15" s="1"/>
  <c r="BD37" i="15" s="1"/>
  <c r="BA5" i="10"/>
  <c r="AZ5" i="10" s="1"/>
  <c r="AY5" i="10" s="1"/>
  <c r="AX5" i="10" s="1"/>
  <c r="AW5" i="10" s="1"/>
  <c r="AV5" i="10" s="1"/>
  <c r="AU5" i="10" s="1"/>
  <c r="AT5" i="10" s="1"/>
  <c r="BA37" i="10"/>
  <c r="AZ37" i="10" s="1"/>
  <c r="AY37" i="10" s="1"/>
  <c r="AX37" i="10" s="1"/>
  <c r="AW37" i="10" s="1"/>
  <c r="AV37" i="10" s="1"/>
  <c r="AU37" i="10" s="1"/>
  <c r="AT37" i="10" s="1"/>
  <c r="BI12" i="15"/>
  <c r="BH12" i="15" s="1"/>
  <c r="BG12" i="15" s="1"/>
  <c r="BF12" i="15" s="1"/>
  <c r="BE12" i="15" s="1"/>
  <c r="BD12" i="15" s="1"/>
  <c r="BA41" i="10"/>
  <c r="AZ41" i="10" s="1"/>
  <c r="AY41" i="10" s="1"/>
  <c r="AX41" i="10" s="1"/>
  <c r="AW41" i="10" s="1"/>
  <c r="AV41" i="10" s="1"/>
  <c r="AU41" i="10" s="1"/>
  <c r="AT41" i="10" s="1"/>
  <c r="BA17" i="10"/>
  <c r="AZ17" i="10" s="1"/>
  <c r="AY17" i="10" s="1"/>
  <c r="AX17" i="10" s="1"/>
  <c r="AW17" i="10" s="1"/>
  <c r="AV17" i="10" s="1"/>
  <c r="AU17" i="10" s="1"/>
  <c r="AT17" i="10" s="1"/>
  <c r="BL14" i="10"/>
  <c r="BL13" i="10"/>
  <c r="BL12" i="10"/>
  <c r="BL40" i="10"/>
  <c r="BL16" i="10"/>
  <c r="BL10" i="10"/>
  <c r="BL41" i="10"/>
  <c r="BL17" i="10"/>
  <c r="BL15" i="10"/>
  <c r="BL11" i="10"/>
  <c r="BK11" i="10" s="1"/>
  <c r="BJ11" i="10" s="1"/>
  <c r="BI11" i="10" s="1"/>
  <c r="BH11" i="10" s="1"/>
  <c r="BG11" i="10" s="1"/>
  <c r="BF11" i="10" s="1"/>
  <c r="BE11" i="10" s="1"/>
  <c r="BD11" i="10" s="1"/>
  <c r="BI36" i="15"/>
  <c r="BH36" i="15" s="1"/>
  <c r="BG36" i="15" s="1"/>
  <c r="BF36" i="15" s="1"/>
  <c r="BE36" i="15" s="1"/>
  <c r="BD36" i="15" s="1"/>
  <c r="AZ15" i="1"/>
  <c r="AY15" i="1" s="1"/>
  <c r="AX15" i="1" s="1"/>
  <c r="AW15" i="1" s="1"/>
  <c r="AV15" i="1" s="1"/>
  <c r="AU15" i="1" s="1"/>
  <c r="AT15" i="1" s="1"/>
  <c r="BA38" i="10"/>
  <c r="AZ38" i="10" s="1"/>
  <c r="AY38" i="10" s="1"/>
  <c r="AX38" i="10" s="1"/>
  <c r="AW38" i="10" s="1"/>
  <c r="AV38" i="10" s="1"/>
  <c r="AU38" i="10" s="1"/>
  <c r="AT38" i="10" s="1"/>
  <c r="BA25" i="10"/>
  <c r="AZ25" i="10" s="1"/>
  <c r="AY25" i="10" s="1"/>
  <c r="AX25" i="10" s="1"/>
  <c r="AW25" i="10" s="1"/>
  <c r="AV25" i="10" s="1"/>
  <c r="AU25" i="10" s="1"/>
  <c r="AT25" i="10" s="1"/>
  <c r="BA32" i="10"/>
  <c r="AZ32" i="10" s="1"/>
  <c r="AY32" i="10" s="1"/>
  <c r="AX32" i="10" s="1"/>
  <c r="AW32" i="10" s="1"/>
  <c r="AV32" i="10" s="1"/>
  <c r="AU32" i="10" s="1"/>
  <c r="AT32" i="10" s="1"/>
  <c r="BA29" i="10"/>
  <c r="AZ29" i="10" s="1"/>
  <c r="AY29" i="10" s="1"/>
  <c r="AX29" i="10" s="1"/>
  <c r="AW29" i="10" s="1"/>
  <c r="AV29" i="10" s="1"/>
  <c r="AU29" i="10" s="1"/>
  <c r="AT29" i="10" s="1"/>
  <c r="BA18" i="10"/>
  <c r="AZ18" i="10" s="1"/>
  <c r="AY18" i="10" s="1"/>
  <c r="AX18" i="10" s="1"/>
  <c r="AW18" i="10" s="1"/>
  <c r="AV18" i="10" s="1"/>
  <c r="AU18" i="10" s="1"/>
  <c r="AT18" i="10" s="1"/>
  <c r="BA7" i="10"/>
  <c r="AZ7" i="10" s="1"/>
  <c r="AY7" i="10" s="1"/>
  <c r="AX7" i="10" s="1"/>
  <c r="AW7" i="10" s="1"/>
  <c r="AV7" i="10" s="1"/>
  <c r="AU7" i="10" s="1"/>
  <c r="AT7" i="10" s="1"/>
  <c r="BA36" i="10"/>
  <c r="AZ36" i="10" s="1"/>
  <c r="AY36" i="10" s="1"/>
  <c r="AX36" i="10" s="1"/>
  <c r="AW36" i="10" s="1"/>
  <c r="AV36" i="10" s="1"/>
  <c r="AU36" i="10" s="1"/>
  <c r="AT36" i="10" s="1"/>
  <c r="BI5" i="15"/>
  <c r="BH5" i="15" s="1"/>
  <c r="BG5" i="15" s="1"/>
  <c r="BF5" i="15" s="1"/>
  <c r="BE5" i="15" s="1"/>
  <c r="BD5" i="15" s="1"/>
  <c r="BI25" i="15"/>
  <c r="BH25" i="15" s="1"/>
  <c r="BG25" i="15" s="1"/>
  <c r="BF25" i="15" s="1"/>
  <c r="BE25" i="15" s="1"/>
  <c r="BD25" i="15" s="1"/>
  <c r="BI14" i="15"/>
  <c r="BH14" i="15" s="1"/>
  <c r="BG14" i="15" s="1"/>
  <c r="BF14" i="15" s="1"/>
  <c r="BE14" i="15" s="1"/>
  <c r="BD14" i="15" s="1"/>
  <c r="BI13" i="15"/>
  <c r="BH13" i="15" s="1"/>
  <c r="BG13" i="15" s="1"/>
  <c r="BF13" i="15" s="1"/>
  <c r="BE13" i="15" s="1"/>
  <c r="BD13" i="15" s="1"/>
  <c r="BI38" i="15"/>
  <c r="BH38" i="15" s="1"/>
  <c r="BG38" i="15" s="1"/>
  <c r="BF38" i="15" s="1"/>
  <c r="BE38" i="15" s="1"/>
  <c r="BD38" i="15" s="1"/>
  <c r="BI29" i="15"/>
  <c r="BH29" i="15" s="1"/>
  <c r="BG29" i="15" s="1"/>
  <c r="BF29" i="15" s="1"/>
  <c r="BE29" i="15" s="1"/>
  <c r="BD29" i="15" s="1"/>
  <c r="BI23" i="15"/>
  <c r="BH23" i="15" s="1"/>
  <c r="BG23" i="15" s="1"/>
  <c r="BF23" i="15" s="1"/>
  <c r="BE23" i="15" s="1"/>
  <c r="BD23" i="15" s="1"/>
  <c r="BA19" i="10"/>
  <c r="AZ19" i="10" s="1"/>
  <c r="AY19" i="10" s="1"/>
  <c r="AX19" i="10" s="1"/>
  <c r="AW19" i="10" s="1"/>
  <c r="AV19" i="10" s="1"/>
  <c r="AU19" i="10" s="1"/>
  <c r="AT19" i="10" s="1"/>
  <c r="BA26" i="10"/>
  <c r="AZ26" i="10" s="1"/>
  <c r="AY26" i="10" s="1"/>
  <c r="AX26" i="10" s="1"/>
  <c r="AW26" i="10" s="1"/>
  <c r="AV26" i="10" s="1"/>
  <c r="AU26" i="10" s="1"/>
  <c r="AT26" i="10" s="1"/>
  <c r="BI9" i="15"/>
  <c r="BH9" i="15" s="1"/>
  <c r="BG9" i="15" s="1"/>
  <c r="BF9" i="15" s="1"/>
  <c r="BE9" i="15" s="1"/>
  <c r="BD9" i="15" s="1"/>
  <c r="BA11" i="10"/>
  <c r="AZ11" i="10" s="1"/>
  <c r="AY11" i="10" s="1"/>
  <c r="AX11" i="10" s="1"/>
  <c r="AW11" i="10" s="1"/>
  <c r="AV11" i="10" s="1"/>
  <c r="AU11" i="10" s="1"/>
  <c r="AT11" i="10" s="1"/>
  <c r="ED43" i="18"/>
  <c r="EC43" i="18" s="1"/>
  <c r="EB43" i="18" s="1"/>
  <c r="EA43" i="18" s="1"/>
  <c r="DZ43" i="18" s="1"/>
  <c r="DY43" i="18" s="1"/>
  <c r="DX43" i="18" s="1"/>
  <c r="DW43" i="18" s="1"/>
  <c r="DV43" i="18" s="1"/>
  <c r="ED42" i="18"/>
  <c r="EC42" i="18" s="1"/>
  <c r="EB42" i="18" s="1"/>
  <c r="EA42" i="18" s="1"/>
  <c r="DZ42" i="18" s="1"/>
  <c r="DY42" i="18" s="1"/>
  <c r="DX42" i="18" s="1"/>
  <c r="DW42" i="18" s="1"/>
  <c r="DV42" i="18" s="1"/>
  <c r="ED41" i="18"/>
  <c r="EC41" i="18" s="1"/>
  <c r="EB41" i="18" s="1"/>
  <c r="EA41" i="18" s="1"/>
  <c r="DZ41" i="18" s="1"/>
  <c r="DY41" i="18" s="1"/>
  <c r="DX41" i="18" s="1"/>
  <c r="DW41" i="18" s="1"/>
  <c r="DV41" i="18" s="1"/>
  <c r="ED40" i="18"/>
  <c r="EC40" i="18" s="1"/>
  <c r="EB40" i="18" s="1"/>
  <c r="EA40" i="18" s="1"/>
  <c r="DZ40" i="18" s="1"/>
  <c r="DY40" i="18" s="1"/>
  <c r="DX40" i="18" s="1"/>
  <c r="DW40" i="18" s="1"/>
  <c r="DV40" i="18" s="1"/>
  <c r="BB1" i="1"/>
  <c r="BH10" i="1" s="1"/>
  <c r="BG10" i="1" s="1"/>
  <c r="BF10" i="1" s="1"/>
  <c r="BE10" i="1" s="1"/>
  <c r="BD10" i="1" s="1"/>
  <c r="BC10" i="1" s="1"/>
  <c r="BB10" i="1" s="1"/>
  <c r="AZ6" i="1"/>
  <c r="AY6" i="1" s="1"/>
  <c r="AX6" i="1" s="1"/>
  <c r="AW6" i="1" s="1"/>
  <c r="AV6" i="1" s="1"/>
  <c r="AU6" i="1" s="1"/>
  <c r="AT6" i="1" s="1"/>
  <c r="AZ8" i="1"/>
  <c r="AY8" i="1" s="1"/>
  <c r="AX8" i="1" s="1"/>
  <c r="AW8" i="1" s="1"/>
  <c r="AV8" i="1" s="1"/>
  <c r="AU8" i="1" s="1"/>
  <c r="AT8" i="1" s="1"/>
  <c r="AZ5" i="1"/>
  <c r="AY5" i="1" s="1"/>
  <c r="AX5" i="1" s="1"/>
  <c r="AW5" i="1" s="1"/>
  <c r="AV5" i="1" s="1"/>
  <c r="AU5" i="1" s="1"/>
  <c r="AT5" i="1" s="1"/>
  <c r="AZ7" i="1"/>
  <c r="AY7" i="1" s="1"/>
  <c r="AX7" i="1" s="1"/>
  <c r="AW7" i="1" s="1"/>
  <c r="AV7" i="1" s="1"/>
  <c r="AU7" i="1" s="1"/>
  <c r="AT7" i="1" s="1"/>
  <c r="AZ9" i="1"/>
  <c r="AY9" i="1" s="1"/>
  <c r="AX9" i="1" s="1"/>
  <c r="AW9" i="1" s="1"/>
  <c r="AV9" i="1" s="1"/>
  <c r="AU9" i="1" s="1"/>
  <c r="AT9" i="1" s="1"/>
  <c r="BV42" i="15"/>
  <c r="BU42" i="15" s="1"/>
  <c r="BT42" i="15" s="1"/>
  <c r="BV12" i="15"/>
  <c r="BU12" i="15" s="1"/>
  <c r="BT12" i="15" s="1"/>
  <c r="BV9" i="15"/>
  <c r="BU9" i="15" s="1"/>
  <c r="BT9" i="15" s="1"/>
  <c r="BV11" i="15"/>
  <c r="BU11" i="15" s="1"/>
  <c r="BT11" i="15" s="1"/>
  <c r="BV10" i="15"/>
  <c r="BU10" i="15" s="1"/>
  <c r="BT10" i="15" s="1"/>
  <c r="ED21" i="18"/>
  <c r="EC21" i="18" s="1"/>
  <c r="EB21" i="18" s="1"/>
  <c r="EA21" i="18" s="1"/>
  <c r="DZ21" i="18" s="1"/>
  <c r="DY21" i="18" s="1"/>
  <c r="DX21" i="18" s="1"/>
  <c r="DW21" i="18" s="1"/>
  <c r="DV21" i="18" s="1"/>
  <c r="ED24" i="18"/>
  <c r="EC24" i="18" s="1"/>
  <c r="EB24" i="18" s="1"/>
  <c r="EA24" i="18" s="1"/>
  <c r="DZ24" i="18" s="1"/>
  <c r="DY24" i="18" s="1"/>
  <c r="DX24" i="18" s="1"/>
  <c r="DW24" i="18" s="1"/>
  <c r="DV24" i="18" s="1"/>
  <c r="ED19" i="18"/>
  <c r="EC19" i="18" s="1"/>
  <c r="EB19" i="18" s="1"/>
  <c r="EA19" i="18" s="1"/>
  <c r="DZ19" i="18" s="1"/>
  <c r="DY19" i="18" s="1"/>
  <c r="DX19" i="18" s="1"/>
  <c r="DW19" i="18" s="1"/>
  <c r="DV19" i="18" s="1"/>
  <c r="ED11" i="18"/>
  <c r="EC11" i="18" s="1"/>
  <c r="EB11" i="18" s="1"/>
  <c r="EA11" i="18" s="1"/>
  <c r="DZ11" i="18" s="1"/>
  <c r="DY11" i="18" s="1"/>
  <c r="DX11" i="18" s="1"/>
  <c r="DW11" i="18" s="1"/>
  <c r="DV11" i="18" s="1"/>
  <c r="ED23" i="18"/>
  <c r="EC23" i="18" s="1"/>
  <c r="EB23" i="18" s="1"/>
  <c r="EA23" i="18" s="1"/>
  <c r="DZ23" i="18" s="1"/>
  <c r="DY23" i="18" s="1"/>
  <c r="DX23" i="18" s="1"/>
  <c r="DW23" i="18" s="1"/>
  <c r="DV23" i="18" s="1"/>
  <c r="ED39" i="18"/>
  <c r="EC39" i="18" s="1"/>
  <c r="EB39" i="18" s="1"/>
  <c r="EA39" i="18" s="1"/>
  <c r="DZ39" i="18" s="1"/>
  <c r="DY39" i="18" s="1"/>
  <c r="DX39" i="18" s="1"/>
  <c r="DW39" i="18" s="1"/>
  <c r="DV39" i="18" s="1"/>
  <c r="ED30" i="18"/>
  <c r="EC30" i="18" s="1"/>
  <c r="EB30" i="18" s="1"/>
  <c r="EA30" i="18" s="1"/>
  <c r="DZ30" i="18" s="1"/>
  <c r="DY30" i="18" s="1"/>
  <c r="DX30" i="18" s="1"/>
  <c r="DW30" i="18" s="1"/>
  <c r="DV30" i="18" s="1"/>
  <c r="ED15" i="18"/>
  <c r="EC15" i="18" s="1"/>
  <c r="EB15" i="18" s="1"/>
  <c r="EA15" i="18" s="1"/>
  <c r="DZ15" i="18" s="1"/>
  <c r="DY15" i="18" s="1"/>
  <c r="DX15" i="18" s="1"/>
  <c r="DW15" i="18" s="1"/>
  <c r="DV15" i="18" s="1"/>
  <c r="ED5" i="18"/>
  <c r="EC5" i="18" s="1"/>
  <c r="EB5" i="18" s="1"/>
  <c r="EA5" i="18" s="1"/>
  <c r="DZ5" i="18" s="1"/>
  <c r="DY5" i="18" s="1"/>
  <c r="DX5" i="18" s="1"/>
  <c r="DW5" i="18" s="1"/>
  <c r="DV5" i="18" s="1"/>
  <c r="ED6" i="18"/>
  <c r="EC6" i="18" s="1"/>
  <c r="EB6" i="18" s="1"/>
  <c r="EA6" i="18" s="1"/>
  <c r="DZ6" i="18" s="1"/>
  <c r="DY6" i="18" s="1"/>
  <c r="DX6" i="18" s="1"/>
  <c r="DW6" i="18" s="1"/>
  <c r="DV6" i="18" s="1"/>
  <c r="AZ20" i="1"/>
  <c r="AY20" i="1" s="1"/>
  <c r="AX20" i="1" s="1"/>
  <c r="AW20" i="1" s="1"/>
  <c r="AV20" i="1" s="1"/>
  <c r="AU20" i="1" s="1"/>
  <c r="AT20" i="1" s="1"/>
  <c r="BL37" i="10"/>
  <c r="BL19" i="10"/>
  <c r="BL27" i="10"/>
  <c r="BL23" i="10"/>
  <c r="BL5" i="10"/>
  <c r="BL42" i="10"/>
  <c r="BL33" i="10"/>
  <c r="BL26" i="10"/>
  <c r="BV39" i="15"/>
  <c r="BU39" i="15" s="1"/>
  <c r="BT39" i="15" s="1"/>
  <c r="BV31" i="15"/>
  <c r="BU31" i="15" s="1"/>
  <c r="BT31" i="15" s="1"/>
  <c r="BV18" i="15"/>
  <c r="BU18" i="15" s="1"/>
  <c r="BT18" i="15" s="1"/>
  <c r="BV8" i="15"/>
  <c r="BU8" i="15" s="1"/>
  <c r="BT8" i="15" s="1"/>
  <c r="BV4" i="15"/>
  <c r="BU4" i="15" s="1"/>
  <c r="BT4" i="15" s="1"/>
  <c r="BV41" i="15"/>
  <c r="BU41" i="15" s="1"/>
  <c r="BT41" i="15" s="1"/>
  <c r="BV38" i="15"/>
  <c r="BU38" i="15" s="1"/>
  <c r="BT38" i="15" s="1"/>
  <c r="BV29" i="15"/>
  <c r="BU29" i="15" s="1"/>
  <c r="BT29" i="15" s="1"/>
  <c r="BV26" i="15"/>
  <c r="BU26" i="15" s="1"/>
  <c r="BT26" i="15" s="1"/>
  <c r="BV37" i="15"/>
  <c r="BU37" i="15" s="1"/>
  <c r="BT37" i="15" s="1"/>
  <c r="BV35" i="15"/>
  <c r="BU35" i="15" s="1"/>
  <c r="BT35" i="15" s="1"/>
  <c r="BV30" i="15"/>
  <c r="BU30" i="15" s="1"/>
  <c r="BT30" i="15" s="1"/>
  <c r="BV23" i="15"/>
  <c r="BU23" i="15" s="1"/>
  <c r="BT23" i="15" s="1"/>
  <c r="BV13" i="15"/>
  <c r="BU13" i="15" s="1"/>
  <c r="BT13" i="15" s="1"/>
  <c r="BV7" i="15"/>
  <c r="BU7" i="15" s="1"/>
  <c r="BT7" i="15" s="1"/>
  <c r="BV20" i="15"/>
  <c r="BU20" i="15" s="1"/>
  <c r="BT20" i="15" s="1"/>
  <c r="BV33" i="15"/>
  <c r="BU33" i="15" s="1"/>
  <c r="BT33" i="15" s="1"/>
  <c r="BV27" i="15"/>
  <c r="BU27" i="15" s="1"/>
  <c r="BT27" i="15" s="1"/>
  <c r="AZ11" i="1"/>
  <c r="AY11" i="1" s="1"/>
  <c r="AX11" i="1" s="1"/>
  <c r="AW11" i="1" s="1"/>
  <c r="AV11" i="1" s="1"/>
  <c r="AU11" i="1" s="1"/>
  <c r="AT11" i="1" s="1"/>
  <c r="AZ35" i="1"/>
  <c r="AY35" i="1" s="1"/>
  <c r="AX35" i="1" s="1"/>
  <c r="AW35" i="1" s="1"/>
  <c r="AV35" i="1" s="1"/>
  <c r="AU35" i="1" s="1"/>
  <c r="AT35" i="1" s="1"/>
  <c r="ED38" i="18"/>
  <c r="EC38" i="18" s="1"/>
  <c r="EB38" i="18" s="1"/>
  <c r="EA38" i="18" s="1"/>
  <c r="DZ38" i="18" s="1"/>
  <c r="DY38" i="18" s="1"/>
  <c r="DX38" i="18" s="1"/>
  <c r="DW38" i="18" s="1"/>
  <c r="DV38" i="18" s="1"/>
  <c r="ED35" i="18"/>
  <c r="EC35" i="18" s="1"/>
  <c r="EB35" i="18" s="1"/>
  <c r="EA35" i="18" s="1"/>
  <c r="DZ35" i="18" s="1"/>
  <c r="DY35" i="18" s="1"/>
  <c r="DX35" i="18" s="1"/>
  <c r="DW35" i="18" s="1"/>
  <c r="DV35" i="18" s="1"/>
  <c r="ED36" i="18"/>
  <c r="EC36" i="18" s="1"/>
  <c r="EB36" i="18" s="1"/>
  <c r="EA36" i="18" s="1"/>
  <c r="DZ36" i="18" s="1"/>
  <c r="DY36" i="18" s="1"/>
  <c r="DX36" i="18" s="1"/>
  <c r="DW36" i="18" s="1"/>
  <c r="DV36" i="18" s="1"/>
  <c r="ED37" i="18"/>
  <c r="EC37" i="18" s="1"/>
  <c r="EB37" i="18" s="1"/>
  <c r="EA37" i="18" s="1"/>
  <c r="DZ37" i="18" s="1"/>
  <c r="DY37" i="18" s="1"/>
  <c r="DX37" i="18" s="1"/>
  <c r="DW37" i="18" s="1"/>
  <c r="DV37" i="18" s="1"/>
  <c r="ED32" i="18"/>
  <c r="EC32" i="18" s="1"/>
  <c r="EB32" i="18" s="1"/>
  <c r="EA32" i="18" s="1"/>
  <c r="DZ32" i="18" s="1"/>
  <c r="DY32" i="18" s="1"/>
  <c r="DX32" i="18" s="1"/>
  <c r="DW32" i="18" s="1"/>
  <c r="DV32" i="18" s="1"/>
  <c r="ED34" i="18"/>
  <c r="EC34" i="18" s="1"/>
  <c r="EB34" i="18" s="1"/>
  <c r="EA34" i="18" s="1"/>
  <c r="DZ34" i="18" s="1"/>
  <c r="DY34" i="18" s="1"/>
  <c r="DX34" i="18" s="1"/>
  <c r="DW34" i="18" s="1"/>
  <c r="DV34" i="18" s="1"/>
  <c r="ED33" i="18"/>
  <c r="EC33" i="18" s="1"/>
  <c r="EB33" i="18" s="1"/>
  <c r="EA33" i="18" s="1"/>
  <c r="DZ33" i="18" s="1"/>
  <c r="DY33" i="18" s="1"/>
  <c r="DX33" i="18" s="1"/>
  <c r="DW33" i="18" s="1"/>
  <c r="DV33" i="18" s="1"/>
  <c r="ED31" i="18"/>
  <c r="EC31" i="18" s="1"/>
  <c r="EB31" i="18" s="1"/>
  <c r="EA31" i="18" s="1"/>
  <c r="DZ31" i="18" s="1"/>
  <c r="DY31" i="18" s="1"/>
  <c r="DX31" i="18" s="1"/>
  <c r="DW31" i="18" s="1"/>
  <c r="DV31" i="18" s="1"/>
  <c r="ED29" i="18"/>
  <c r="EC29" i="18" s="1"/>
  <c r="EB29" i="18" s="1"/>
  <c r="EA29" i="18" s="1"/>
  <c r="DZ29" i="18" s="1"/>
  <c r="DY29" i="18" s="1"/>
  <c r="DX29" i="18" s="1"/>
  <c r="DW29" i="18" s="1"/>
  <c r="DV29" i="18" s="1"/>
  <c r="ED27" i="18"/>
  <c r="EC27" i="18" s="1"/>
  <c r="EB27" i="18" s="1"/>
  <c r="EA27" i="18" s="1"/>
  <c r="DZ27" i="18" s="1"/>
  <c r="DY27" i="18" s="1"/>
  <c r="DX27" i="18" s="1"/>
  <c r="DW27" i="18" s="1"/>
  <c r="DV27" i="18" s="1"/>
  <c r="ED26" i="18"/>
  <c r="EC26" i="18" s="1"/>
  <c r="EB26" i="18" s="1"/>
  <c r="EA26" i="18" s="1"/>
  <c r="DZ26" i="18" s="1"/>
  <c r="DY26" i="18" s="1"/>
  <c r="DX26" i="18" s="1"/>
  <c r="DW26" i="18" s="1"/>
  <c r="DV26" i="18" s="1"/>
  <c r="ED25" i="18"/>
  <c r="EC25" i="18" s="1"/>
  <c r="EB25" i="18" s="1"/>
  <c r="EA25" i="18" s="1"/>
  <c r="DZ25" i="18" s="1"/>
  <c r="DY25" i="18" s="1"/>
  <c r="DX25" i="18" s="1"/>
  <c r="DW25" i="18" s="1"/>
  <c r="DV25" i="18" s="1"/>
  <c r="ED22" i="18"/>
  <c r="EC22" i="18" s="1"/>
  <c r="EB22" i="18" s="1"/>
  <c r="EA22" i="18" s="1"/>
  <c r="DZ22" i="18" s="1"/>
  <c r="DY22" i="18" s="1"/>
  <c r="DX22" i="18" s="1"/>
  <c r="DW22" i="18" s="1"/>
  <c r="DV22" i="18" s="1"/>
  <c r="ED20" i="18"/>
  <c r="EC20" i="18" s="1"/>
  <c r="EB20" i="18" s="1"/>
  <c r="EA20" i="18" s="1"/>
  <c r="DZ20" i="18" s="1"/>
  <c r="DY20" i="18" s="1"/>
  <c r="DX20" i="18" s="1"/>
  <c r="DW20" i="18" s="1"/>
  <c r="DV20" i="18" s="1"/>
  <c r="ED18" i="18"/>
  <c r="EC18" i="18" s="1"/>
  <c r="EB18" i="18" s="1"/>
  <c r="EA18" i="18" s="1"/>
  <c r="DZ18" i="18" s="1"/>
  <c r="DY18" i="18" s="1"/>
  <c r="DX18" i="18" s="1"/>
  <c r="DW18" i="18" s="1"/>
  <c r="DV18" i="18" s="1"/>
  <c r="ED13" i="18"/>
  <c r="EC13" i="18" s="1"/>
  <c r="EB13" i="18" s="1"/>
  <c r="EA13" i="18" s="1"/>
  <c r="DZ13" i="18" s="1"/>
  <c r="DY13" i="18" s="1"/>
  <c r="DX13" i="18" s="1"/>
  <c r="DW13" i="18" s="1"/>
  <c r="DV13" i="18" s="1"/>
  <c r="ED16" i="18"/>
  <c r="EC16" i="18" s="1"/>
  <c r="EB16" i="18" s="1"/>
  <c r="EA16" i="18" s="1"/>
  <c r="DZ16" i="18" s="1"/>
  <c r="DY16" i="18" s="1"/>
  <c r="DX16" i="18" s="1"/>
  <c r="DW16" i="18" s="1"/>
  <c r="DV16" i="18" s="1"/>
  <c r="ED7" i="18"/>
  <c r="EC7" i="18" s="1"/>
  <c r="EB7" i="18" s="1"/>
  <c r="EA7" i="18" s="1"/>
  <c r="DZ7" i="18" s="1"/>
  <c r="DY7" i="18" s="1"/>
  <c r="DX7" i="18" s="1"/>
  <c r="DW7" i="18" s="1"/>
  <c r="DV7" i="18" s="1"/>
  <c r="ED14" i="18"/>
  <c r="EC14" i="18" s="1"/>
  <c r="EB14" i="18" s="1"/>
  <c r="EA14" i="18" s="1"/>
  <c r="DZ14" i="18" s="1"/>
  <c r="DY14" i="18" s="1"/>
  <c r="DX14" i="18" s="1"/>
  <c r="DW14" i="18" s="1"/>
  <c r="DV14" i="18" s="1"/>
  <c r="ED12" i="18"/>
  <c r="EC12" i="18" s="1"/>
  <c r="EB12" i="18" s="1"/>
  <c r="EA12" i="18" s="1"/>
  <c r="DZ12" i="18" s="1"/>
  <c r="DY12" i="18" s="1"/>
  <c r="DX12" i="18" s="1"/>
  <c r="DW12" i="18" s="1"/>
  <c r="DV12" i="18" s="1"/>
  <c r="ED17" i="18"/>
  <c r="EC17" i="18" s="1"/>
  <c r="EB17" i="18" s="1"/>
  <c r="EA17" i="18" s="1"/>
  <c r="DZ17" i="18" s="1"/>
  <c r="DY17" i="18" s="1"/>
  <c r="DX17" i="18" s="1"/>
  <c r="DW17" i="18" s="1"/>
  <c r="DV17" i="18" s="1"/>
  <c r="ED10" i="18"/>
  <c r="EC10" i="18" s="1"/>
  <c r="EB10" i="18" s="1"/>
  <c r="EA10" i="18" s="1"/>
  <c r="DZ10" i="18" s="1"/>
  <c r="DY10" i="18" s="1"/>
  <c r="DX10" i="18" s="1"/>
  <c r="DW10" i="18" s="1"/>
  <c r="DV10" i="18" s="1"/>
  <c r="ED4" i="18"/>
  <c r="EC4" i="18" s="1"/>
  <c r="EB4" i="18" s="1"/>
  <c r="EA4" i="18" s="1"/>
  <c r="DZ4" i="18" s="1"/>
  <c r="DY4" i="18" s="1"/>
  <c r="DX4" i="18" s="1"/>
  <c r="DW4" i="18" s="1"/>
  <c r="DV4" i="18" s="1"/>
  <c r="ED9" i="18"/>
  <c r="EC9" i="18" s="1"/>
  <c r="EB9" i="18" s="1"/>
  <c r="EA9" i="18" s="1"/>
  <c r="DZ9" i="18" s="1"/>
  <c r="DY9" i="18" s="1"/>
  <c r="DX9" i="18" s="1"/>
  <c r="DW9" i="18" s="1"/>
  <c r="DV9" i="18" s="1"/>
  <c r="ED8" i="18"/>
  <c r="EC8" i="18" s="1"/>
  <c r="EB8" i="18" s="1"/>
  <c r="EA8" i="18" s="1"/>
  <c r="DZ8" i="18" s="1"/>
  <c r="DY8" i="18" s="1"/>
  <c r="DX8" i="18" s="1"/>
  <c r="DW8" i="18" s="1"/>
  <c r="DV8" i="18" s="1"/>
  <c r="AZ4" i="1"/>
  <c r="AY4" i="1" s="1"/>
  <c r="AX4" i="1" s="1"/>
  <c r="AW4" i="1" s="1"/>
  <c r="AV4" i="1" s="1"/>
  <c r="AU4" i="1" s="1"/>
  <c r="AT4" i="1" s="1"/>
  <c r="AZ38" i="1"/>
  <c r="AY38" i="1" s="1"/>
  <c r="AX38" i="1" s="1"/>
  <c r="AW38" i="1" s="1"/>
  <c r="AV38" i="1" s="1"/>
  <c r="AU38" i="1" s="1"/>
  <c r="AT38" i="1" s="1"/>
  <c r="AZ41" i="1"/>
  <c r="AY41" i="1" s="1"/>
  <c r="AX41" i="1" s="1"/>
  <c r="AW41" i="1" s="1"/>
  <c r="AV41" i="1" s="1"/>
  <c r="AU41" i="1" s="1"/>
  <c r="AT41" i="1" s="1"/>
  <c r="AZ18" i="1"/>
  <c r="AY18" i="1" s="1"/>
  <c r="AX18" i="1" s="1"/>
  <c r="AW18" i="1" s="1"/>
  <c r="AV18" i="1" s="1"/>
  <c r="AU18" i="1" s="1"/>
  <c r="AT18" i="1" s="1"/>
  <c r="AZ21" i="1"/>
  <c r="AY21" i="1" s="1"/>
  <c r="AX21" i="1" s="1"/>
  <c r="AW21" i="1" s="1"/>
  <c r="AV21" i="1" s="1"/>
  <c r="AU21" i="1" s="1"/>
  <c r="AT21" i="1" s="1"/>
  <c r="AZ33" i="1"/>
  <c r="AY33" i="1" s="1"/>
  <c r="AX33" i="1" s="1"/>
  <c r="AW33" i="1" s="1"/>
  <c r="AV33" i="1" s="1"/>
  <c r="AU33" i="1" s="1"/>
  <c r="AT33" i="1" s="1"/>
  <c r="AZ29" i="1"/>
  <c r="AY29" i="1" s="1"/>
  <c r="AX29" i="1" s="1"/>
  <c r="AW29" i="1" s="1"/>
  <c r="AV29" i="1" s="1"/>
  <c r="AU29" i="1" s="1"/>
  <c r="AT29" i="1" s="1"/>
  <c r="AZ32" i="1"/>
  <c r="AY32" i="1" s="1"/>
  <c r="AX32" i="1" s="1"/>
  <c r="AW32" i="1" s="1"/>
  <c r="AV32" i="1" s="1"/>
  <c r="AU32" i="1" s="1"/>
  <c r="AT32" i="1" s="1"/>
  <c r="AZ27" i="1"/>
  <c r="AY27" i="1" s="1"/>
  <c r="AX27" i="1" s="1"/>
  <c r="AW27" i="1" s="1"/>
  <c r="AV27" i="1" s="1"/>
  <c r="AU27" i="1" s="1"/>
  <c r="AT27" i="1" s="1"/>
  <c r="AZ40" i="1"/>
  <c r="AY40" i="1" s="1"/>
  <c r="AX40" i="1" s="1"/>
  <c r="AW40" i="1" s="1"/>
  <c r="AV40" i="1" s="1"/>
  <c r="AU40" i="1" s="1"/>
  <c r="AT40" i="1" s="1"/>
  <c r="AZ17" i="1"/>
  <c r="AY17" i="1" s="1"/>
  <c r="AX17" i="1" s="1"/>
  <c r="AW17" i="1" s="1"/>
  <c r="AV17" i="1" s="1"/>
  <c r="AU17" i="1" s="1"/>
  <c r="AT17" i="1" s="1"/>
  <c r="AZ31" i="1"/>
  <c r="AY31" i="1" s="1"/>
  <c r="AX31" i="1" s="1"/>
  <c r="AW31" i="1" s="1"/>
  <c r="AV31" i="1" s="1"/>
  <c r="AU31" i="1" s="1"/>
  <c r="AT31" i="1" s="1"/>
  <c r="AZ10" i="1"/>
  <c r="AY10" i="1" s="1"/>
  <c r="AX10" i="1" s="1"/>
  <c r="AW10" i="1" s="1"/>
  <c r="AV10" i="1" s="1"/>
  <c r="AU10" i="1" s="1"/>
  <c r="AT10" i="1" s="1"/>
  <c r="AZ14" i="1"/>
  <c r="AY14" i="1" s="1"/>
  <c r="AX14" i="1" s="1"/>
  <c r="AW14" i="1" s="1"/>
  <c r="AV14" i="1" s="1"/>
  <c r="AU14" i="1" s="1"/>
  <c r="AT14" i="1" s="1"/>
  <c r="AZ22" i="1"/>
  <c r="AY22" i="1" s="1"/>
  <c r="AX22" i="1" s="1"/>
  <c r="AW22" i="1" s="1"/>
  <c r="AV22" i="1" s="1"/>
  <c r="AU22" i="1" s="1"/>
  <c r="AT22" i="1" s="1"/>
  <c r="BV19" i="15"/>
  <c r="BU19" i="15" s="1"/>
  <c r="BT19" i="15" s="1"/>
  <c r="BV36" i="15"/>
  <c r="BU36" i="15" s="1"/>
  <c r="BT36" i="15" s="1"/>
  <c r="BV14" i="15"/>
  <c r="BU14" i="15" s="1"/>
  <c r="BT14" i="15" s="1"/>
  <c r="BV6" i="15"/>
  <c r="BU6" i="15" s="1"/>
  <c r="BT6" i="15" s="1"/>
  <c r="BX1" i="15"/>
  <c r="BV43" i="15"/>
  <c r="BU43" i="15" s="1"/>
  <c r="BT43" i="15" s="1"/>
  <c r="BV25" i="15"/>
  <c r="BU25" i="15" s="1"/>
  <c r="BT25" i="15" s="1"/>
  <c r="BV22" i="15"/>
  <c r="BU22" i="15" s="1"/>
  <c r="BT22" i="15" s="1"/>
  <c r="BV21" i="15"/>
  <c r="BU21" i="15" s="1"/>
  <c r="BT21" i="15" s="1"/>
  <c r="BV16" i="15"/>
  <c r="BU16" i="15" s="1"/>
  <c r="BT16" i="15" s="1"/>
  <c r="BV40" i="15"/>
  <c r="BU40" i="15" s="1"/>
  <c r="BT40" i="15" s="1"/>
  <c r="BV32" i="15"/>
  <c r="BU32" i="15" s="1"/>
  <c r="BT32" i="15" s="1"/>
  <c r="BV24" i="15"/>
  <c r="BU24" i="15" s="1"/>
  <c r="BT24" i="15" s="1"/>
  <c r="BV17" i="15"/>
  <c r="BU17" i="15" s="1"/>
  <c r="BT17" i="15" s="1"/>
  <c r="BV15" i="15"/>
  <c r="BU15" i="15" s="1"/>
  <c r="BT15" i="15" s="1"/>
  <c r="BV5" i="15"/>
  <c r="BU5" i="15" s="1"/>
  <c r="BT5" i="15" s="1"/>
  <c r="AZ23" i="1"/>
  <c r="AY23" i="1" s="1"/>
  <c r="AX23" i="1" s="1"/>
  <c r="AW23" i="1" s="1"/>
  <c r="AV23" i="1" s="1"/>
  <c r="AU23" i="1" s="1"/>
  <c r="AT23" i="1" s="1"/>
  <c r="AZ19" i="1"/>
  <c r="AY19" i="1" s="1"/>
  <c r="AX19" i="1" s="1"/>
  <c r="AW19" i="1" s="1"/>
  <c r="AV19" i="1" s="1"/>
  <c r="AU19" i="1" s="1"/>
  <c r="AT19" i="1" s="1"/>
  <c r="AZ39" i="1"/>
  <c r="AY39" i="1" s="1"/>
  <c r="AX39" i="1" s="1"/>
  <c r="AW39" i="1" s="1"/>
  <c r="AV39" i="1" s="1"/>
  <c r="AU39" i="1" s="1"/>
  <c r="AT39" i="1" s="1"/>
  <c r="AZ16" i="1"/>
  <c r="AY16" i="1" s="1"/>
  <c r="AX16" i="1" s="1"/>
  <c r="AW16" i="1" s="1"/>
  <c r="AV16" i="1" s="1"/>
  <c r="AU16" i="1" s="1"/>
  <c r="AT16" i="1" s="1"/>
  <c r="AZ36" i="1"/>
  <c r="AY36" i="1" s="1"/>
  <c r="AX36" i="1" s="1"/>
  <c r="AW36" i="1" s="1"/>
  <c r="AV36" i="1" s="1"/>
  <c r="AU36" i="1" s="1"/>
  <c r="AT36" i="1" s="1"/>
  <c r="AZ43" i="1"/>
  <c r="AY43" i="1" s="1"/>
  <c r="AX43" i="1" s="1"/>
  <c r="AW43" i="1" s="1"/>
  <c r="AV43" i="1" s="1"/>
  <c r="AU43" i="1" s="1"/>
  <c r="AT43" i="1" s="1"/>
  <c r="AZ26" i="1"/>
  <c r="AY26" i="1" s="1"/>
  <c r="AX26" i="1" s="1"/>
  <c r="AW26" i="1" s="1"/>
  <c r="AV26" i="1" s="1"/>
  <c r="AU26" i="1" s="1"/>
  <c r="AT26" i="1" s="1"/>
  <c r="AZ42" i="1"/>
  <c r="AY42" i="1" s="1"/>
  <c r="AX42" i="1" s="1"/>
  <c r="AW42" i="1" s="1"/>
  <c r="AV42" i="1" s="1"/>
  <c r="AU42" i="1" s="1"/>
  <c r="AT42" i="1" s="1"/>
  <c r="AZ34" i="1"/>
  <c r="AY34" i="1" s="1"/>
  <c r="AX34" i="1" s="1"/>
  <c r="AW34" i="1" s="1"/>
  <c r="AV34" i="1" s="1"/>
  <c r="AU34" i="1" s="1"/>
  <c r="AT34" i="1" s="1"/>
  <c r="BL36" i="10"/>
  <c r="BL9" i="10"/>
  <c r="BL6" i="10"/>
  <c r="BL8" i="10"/>
  <c r="BL43" i="10"/>
  <c r="BL30" i="10"/>
  <c r="BL35" i="10"/>
  <c r="BL24" i="10"/>
  <c r="BN1" i="10"/>
  <c r="BV28" i="10" s="1"/>
  <c r="BU28" i="10" s="1"/>
  <c r="BT28" i="10" s="1"/>
  <c r="BS28" i="10" s="1"/>
  <c r="BR28" i="10" s="1"/>
  <c r="BQ28" i="10" s="1"/>
  <c r="BP28" i="10" s="1"/>
  <c r="BO28" i="10" s="1"/>
  <c r="BN28" i="10" s="1"/>
  <c r="BL34" i="10"/>
  <c r="BL32" i="10"/>
  <c r="BL25" i="10"/>
  <c r="BL21" i="10"/>
  <c r="BL7" i="10"/>
  <c r="BL4" i="10"/>
  <c r="BL18" i="10"/>
  <c r="BL31" i="10"/>
  <c r="BL39" i="10"/>
  <c r="BL22" i="10"/>
  <c r="BL20" i="10"/>
  <c r="BL38" i="10"/>
  <c r="BL29" i="10"/>
  <c r="AZ37" i="1"/>
  <c r="AY37" i="1" s="1"/>
  <c r="AX37" i="1" s="1"/>
  <c r="AW37" i="1" s="1"/>
  <c r="AV37" i="1" s="1"/>
  <c r="AU37" i="1" s="1"/>
  <c r="AT37" i="1" s="1"/>
  <c r="AZ12" i="1"/>
  <c r="AY12" i="1" s="1"/>
  <c r="AX12" i="1" s="1"/>
  <c r="AW12" i="1" s="1"/>
  <c r="AV12" i="1" s="1"/>
  <c r="AU12" i="1" s="1"/>
  <c r="AT12" i="1" s="1"/>
  <c r="AZ25" i="1"/>
  <c r="AY25" i="1" s="1"/>
  <c r="AX25" i="1" s="1"/>
  <c r="AW25" i="1" s="1"/>
  <c r="AV25" i="1" s="1"/>
  <c r="AU25" i="1" s="1"/>
  <c r="AT25" i="1" s="1"/>
  <c r="AZ24" i="1"/>
  <c r="AY24" i="1" s="1"/>
  <c r="AX24" i="1" s="1"/>
  <c r="AW24" i="1" s="1"/>
  <c r="AV24" i="1" s="1"/>
  <c r="AU24" i="1" s="1"/>
  <c r="AT24" i="1" s="1"/>
  <c r="BJ1" i="1"/>
  <c r="BH20" i="1"/>
  <c r="BG20" i="1" s="1"/>
  <c r="BF20" i="1" s="1"/>
  <c r="BE20" i="1" s="1"/>
  <c r="BD20" i="1" s="1"/>
  <c r="BC20" i="1" s="1"/>
  <c r="BB20" i="1" s="1"/>
  <c r="BH22" i="1" l="1"/>
  <c r="BG22" i="1" s="1"/>
  <c r="BF22" i="1" s="1"/>
  <c r="BE22" i="1" s="1"/>
  <c r="BD22" i="1" s="1"/>
  <c r="BC22" i="1" s="1"/>
  <c r="BB22" i="1" s="1"/>
  <c r="BH18" i="1"/>
  <c r="BG18" i="1" s="1"/>
  <c r="BF18" i="1" s="1"/>
  <c r="BE18" i="1" s="1"/>
  <c r="BD18" i="1" s="1"/>
  <c r="BC18" i="1" s="1"/>
  <c r="BB18" i="1" s="1"/>
  <c r="BH30" i="1"/>
  <c r="BG30" i="1" s="1"/>
  <c r="BF30" i="1" s="1"/>
  <c r="BE30" i="1" s="1"/>
  <c r="BD30" i="1" s="1"/>
  <c r="BC30" i="1" s="1"/>
  <c r="BB30" i="1" s="1"/>
  <c r="BH42" i="1"/>
  <c r="BG42" i="1" s="1"/>
  <c r="BF42" i="1" s="1"/>
  <c r="BE42" i="1" s="1"/>
  <c r="BD42" i="1" s="1"/>
  <c r="BC42" i="1" s="1"/>
  <c r="BB42" i="1" s="1"/>
  <c r="BH33" i="1"/>
  <c r="BG33" i="1" s="1"/>
  <c r="BF33" i="1" s="1"/>
  <c r="BE33" i="1" s="1"/>
  <c r="BD33" i="1" s="1"/>
  <c r="BC33" i="1" s="1"/>
  <c r="BB33" i="1" s="1"/>
  <c r="BH19" i="1"/>
  <c r="BG19" i="1" s="1"/>
  <c r="BF19" i="1" s="1"/>
  <c r="BE19" i="1" s="1"/>
  <c r="BD19" i="1" s="1"/>
  <c r="BC19" i="1" s="1"/>
  <c r="BB19" i="1" s="1"/>
  <c r="BH4" i="1"/>
  <c r="BG4" i="1" s="1"/>
  <c r="BF4" i="1" s="1"/>
  <c r="BE4" i="1" s="1"/>
  <c r="BD4" i="1" s="1"/>
  <c r="BC4" i="1" s="1"/>
  <c r="BB4" i="1" s="1"/>
  <c r="BH24" i="1"/>
  <c r="BG24" i="1" s="1"/>
  <c r="BF24" i="1" s="1"/>
  <c r="BE24" i="1" s="1"/>
  <c r="BD24" i="1" s="1"/>
  <c r="BC24" i="1" s="1"/>
  <c r="BB24" i="1" s="1"/>
  <c r="BH35" i="1"/>
  <c r="BG35" i="1" s="1"/>
  <c r="BF35" i="1" s="1"/>
  <c r="BE35" i="1" s="1"/>
  <c r="BD35" i="1" s="1"/>
  <c r="BC35" i="1" s="1"/>
  <c r="BB35" i="1" s="1"/>
  <c r="BH11" i="1"/>
  <c r="BG11" i="1" s="1"/>
  <c r="BF11" i="1" s="1"/>
  <c r="BE11" i="1" s="1"/>
  <c r="BD11" i="1" s="1"/>
  <c r="BC11" i="1" s="1"/>
  <c r="BB11" i="1" s="1"/>
  <c r="BH12" i="1"/>
  <c r="BG12" i="1" s="1"/>
  <c r="BF12" i="1" s="1"/>
  <c r="BE12" i="1" s="1"/>
  <c r="BD12" i="1" s="1"/>
  <c r="BC12" i="1" s="1"/>
  <c r="BB12" i="1" s="1"/>
  <c r="BH25" i="1"/>
  <c r="BG25" i="1" s="1"/>
  <c r="BF25" i="1" s="1"/>
  <c r="BE25" i="1" s="1"/>
  <c r="BD25" i="1" s="1"/>
  <c r="BC25" i="1" s="1"/>
  <c r="BB25" i="1" s="1"/>
  <c r="BH17" i="1"/>
  <c r="BG17" i="1" s="1"/>
  <c r="BF17" i="1" s="1"/>
  <c r="BE17" i="1" s="1"/>
  <c r="BD17" i="1" s="1"/>
  <c r="BC17" i="1" s="1"/>
  <c r="BB17" i="1" s="1"/>
  <c r="BH15" i="1"/>
  <c r="BG15" i="1" s="1"/>
  <c r="BF15" i="1" s="1"/>
  <c r="BE15" i="1" s="1"/>
  <c r="BD15" i="1" s="1"/>
  <c r="BC15" i="1" s="1"/>
  <c r="BB15" i="1" s="1"/>
  <c r="BH36" i="1"/>
  <c r="BG36" i="1" s="1"/>
  <c r="BF36" i="1" s="1"/>
  <c r="BE36" i="1" s="1"/>
  <c r="BD36" i="1" s="1"/>
  <c r="BC36" i="1" s="1"/>
  <c r="BB36" i="1" s="1"/>
  <c r="CF34" i="15"/>
  <c r="CE34" i="15" s="1"/>
  <c r="CD34" i="15" s="1"/>
  <c r="CC34" i="15" s="1"/>
  <c r="CB34" i="15" s="1"/>
  <c r="CA34" i="15" s="1"/>
  <c r="BZ34" i="15" s="1"/>
  <c r="BY34" i="15" s="1"/>
  <c r="BX34" i="15" s="1"/>
  <c r="CF28" i="15"/>
  <c r="CE28" i="15" s="1"/>
  <c r="CD28" i="15" s="1"/>
  <c r="CC28" i="15" s="1"/>
  <c r="CB28" i="15" s="1"/>
  <c r="CA28" i="15" s="1"/>
  <c r="BZ28" i="15" s="1"/>
  <c r="BY28" i="15" s="1"/>
  <c r="BX28" i="15" s="1"/>
  <c r="BP28" i="1"/>
  <c r="BO28" i="1" s="1"/>
  <c r="BN28" i="1" s="1"/>
  <c r="BM28" i="1" s="1"/>
  <c r="BL28" i="1" s="1"/>
  <c r="BK28" i="1" s="1"/>
  <c r="BJ28" i="1" s="1"/>
  <c r="BH14" i="1"/>
  <c r="BG14" i="1" s="1"/>
  <c r="BF14" i="1" s="1"/>
  <c r="BE14" i="1" s="1"/>
  <c r="BD14" i="1" s="1"/>
  <c r="BC14" i="1" s="1"/>
  <c r="BB14" i="1" s="1"/>
  <c r="BH28" i="1"/>
  <c r="BG28" i="1" s="1"/>
  <c r="BF28" i="1" s="1"/>
  <c r="BE28" i="1" s="1"/>
  <c r="BD28" i="1" s="1"/>
  <c r="BC28" i="1" s="1"/>
  <c r="BB28" i="1" s="1"/>
  <c r="BH31" i="1"/>
  <c r="BG31" i="1" s="1"/>
  <c r="BF31" i="1" s="1"/>
  <c r="BE31" i="1" s="1"/>
  <c r="BD31" i="1" s="1"/>
  <c r="BC31" i="1" s="1"/>
  <c r="BB31" i="1" s="1"/>
  <c r="BH40" i="1"/>
  <c r="BG40" i="1" s="1"/>
  <c r="BF40" i="1" s="1"/>
  <c r="BE40" i="1" s="1"/>
  <c r="BD40" i="1" s="1"/>
  <c r="BC40" i="1" s="1"/>
  <c r="BB40" i="1" s="1"/>
  <c r="BH34" i="1"/>
  <c r="BG34" i="1" s="1"/>
  <c r="BF34" i="1" s="1"/>
  <c r="BE34" i="1" s="1"/>
  <c r="BD34" i="1" s="1"/>
  <c r="BC34" i="1" s="1"/>
  <c r="BB34" i="1" s="1"/>
  <c r="BH43" i="1"/>
  <c r="BG43" i="1" s="1"/>
  <c r="BF43" i="1" s="1"/>
  <c r="BE43" i="1" s="1"/>
  <c r="BD43" i="1" s="1"/>
  <c r="BC43" i="1" s="1"/>
  <c r="BB43" i="1" s="1"/>
  <c r="BH21" i="1"/>
  <c r="BG21" i="1" s="1"/>
  <c r="BF21" i="1" s="1"/>
  <c r="BE21" i="1" s="1"/>
  <c r="BD21" i="1" s="1"/>
  <c r="BC21" i="1" s="1"/>
  <c r="BB21" i="1" s="1"/>
  <c r="BH37" i="1"/>
  <c r="BG37" i="1" s="1"/>
  <c r="BF37" i="1" s="1"/>
  <c r="BE37" i="1" s="1"/>
  <c r="BD37" i="1" s="1"/>
  <c r="BC37" i="1" s="1"/>
  <c r="BB37" i="1" s="1"/>
  <c r="BH39" i="1"/>
  <c r="BG39" i="1" s="1"/>
  <c r="BF39" i="1" s="1"/>
  <c r="BE39" i="1" s="1"/>
  <c r="BD39" i="1" s="1"/>
  <c r="BC39" i="1" s="1"/>
  <c r="BB39" i="1" s="1"/>
  <c r="BH38" i="1"/>
  <c r="BG38" i="1" s="1"/>
  <c r="BF38" i="1" s="1"/>
  <c r="BE38" i="1" s="1"/>
  <c r="BD38" i="1" s="1"/>
  <c r="BC38" i="1" s="1"/>
  <c r="BB38" i="1" s="1"/>
  <c r="BH29" i="1"/>
  <c r="BG29" i="1" s="1"/>
  <c r="BF29" i="1" s="1"/>
  <c r="BE29" i="1" s="1"/>
  <c r="BD29" i="1" s="1"/>
  <c r="BC29" i="1" s="1"/>
  <c r="BB29" i="1" s="1"/>
  <c r="BH23" i="1"/>
  <c r="BG23" i="1" s="1"/>
  <c r="BF23" i="1" s="1"/>
  <c r="BE23" i="1" s="1"/>
  <c r="BD23" i="1" s="1"/>
  <c r="BC23" i="1" s="1"/>
  <c r="BB23" i="1" s="1"/>
  <c r="BH27" i="1"/>
  <c r="BG27" i="1" s="1"/>
  <c r="BF27" i="1" s="1"/>
  <c r="BE27" i="1" s="1"/>
  <c r="BD27" i="1" s="1"/>
  <c r="BC27" i="1" s="1"/>
  <c r="BB27" i="1" s="1"/>
  <c r="BH26" i="1"/>
  <c r="BG26" i="1" s="1"/>
  <c r="BF26" i="1" s="1"/>
  <c r="BE26" i="1" s="1"/>
  <c r="BD26" i="1" s="1"/>
  <c r="BC26" i="1" s="1"/>
  <c r="BB26" i="1" s="1"/>
  <c r="BH16" i="1"/>
  <c r="BG16" i="1" s="1"/>
  <c r="BF16" i="1" s="1"/>
  <c r="BE16" i="1" s="1"/>
  <c r="BD16" i="1" s="1"/>
  <c r="BC16" i="1" s="1"/>
  <c r="BB16" i="1" s="1"/>
  <c r="BH13" i="1"/>
  <c r="BG13" i="1" s="1"/>
  <c r="BF13" i="1" s="1"/>
  <c r="BE13" i="1" s="1"/>
  <c r="BD13" i="1" s="1"/>
  <c r="BC13" i="1" s="1"/>
  <c r="BB13" i="1" s="1"/>
  <c r="BH41" i="1"/>
  <c r="BG41" i="1" s="1"/>
  <c r="BF41" i="1" s="1"/>
  <c r="BE41" i="1" s="1"/>
  <c r="BD41" i="1" s="1"/>
  <c r="BC41" i="1" s="1"/>
  <c r="BB41" i="1" s="1"/>
  <c r="BH32" i="1"/>
  <c r="BG32" i="1" s="1"/>
  <c r="BF32" i="1" s="1"/>
  <c r="BE32" i="1" s="1"/>
  <c r="BD32" i="1" s="1"/>
  <c r="BC32" i="1" s="1"/>
  <c r="BB32" i="1" s="1"/>
  <c r="BK31" i="10"/>
  <c r="BJ31" i="10" s="1"/>
  <c r="BI31" i="10" s="1"/>
  <c r="BH31" i="10" s="1"/>
  <c r="BG31" i="10" s="1"/>
  <c r="BF31" i="10" s="1"/>
  <c r="BE31" i="10" s="1"/>
  <c r="BD31" i="10" s="1"/>
  <c r="BK6" i="10"/>
  <c r="BJ6" i="10" s="1"/>
  <c r="BI6" i="10" s="1"/>
  <c r="BH6" i="10" s="1"/>
  <c r="BG6" i="10" s="1"/>
  <c r="BF6" i="10" s="1"/>
  <c r="BE6" i="10" s="1"/>
  <c r="BD6" i="10" s="1"/>
  <c r="BK36" i="10"/>
  <c r="BJ36" i="10" s="1"/>
  <c r="BI36" i="10" s="1"/>
  <c r="BH36" i="10" s="1"/>
  <c r="BG36" i="10" s="1"/>
  <c r="BF36" i="10" s="1"/>
  <c r="BE36" i="10" s="1"/>
  <c r="BD36" i="10" s="1"/>
  <c r="BS17" i="15"/>
  <c r="BR17" i="15" s="1"/>
  <c r="BQ17" i="15" s="1"/>
  <c r="BP17" i="15" s="1"/>
  <c r="BO17" i="15" s="1"/>
  <c r="BN17" i="15" s="1"/>
  <c r="BS40" i="15"/>
  <c r="BR40" i="15" s="1"/>
  <c r="BQ40" i="15" s="1"/>
  <c r="BP40" i="15" s="1"/>
  <c r="BO40" i="15" s="1"/>
  <c r="BN40" i="15" s="1"/>
  <c r="BS25" i="15"/>
  <c r="BR25" i="15" s="1"/>
  <c r="BQ25" i="15" s="1"/>
  <c r="BP25" i="15" s="1"/>
  <c r="BO25" i="15" s="1"/>
  <c r="BN25" i="15" s="1"/>
  <c r="BS6" i="15"/>
  <c r="BR6" i="15" s="1"/>
  <c r="BQ6" i="15" s="1"/>
  <c r="BP6" i="15" s="1"/>
  <c r="BO6" i="15" s="1"/>
  <c r="BN6" i="15" s="1"/>
  <c r="BS33" i="15"/>
  <c r="BR33" i="15" s="1"/>
  <c r="BQ33" i="15" s="1"/>
  <c r="BP33" i="15" s="1"/>
  <c r="BO33" i="15" s="1"/>
  <c r="BN33" i="15" s="1"/>
  <c r="BS23" i="15"/>
  <c r="BR23" i="15" s="1"/>
  <c r="BQ23" i="15" s="1"/>
  <c r="BP23" i="15" s="1"/>
  <c r="BO23" i="15" s="1"/>
  <c r="BN23" i="15" s="1"/>
  <c r="BS26" i="15"/>
  <c r="BR26" i="15" s="1"/>
  <c r="BQ26" i="15" s="1"/>
  <c r="BP26" i="15" s="1"/>
  <c r="BO26" i="15" s="1"/>
  <c r="BN26" i="15" s="1"/>
  <c r="BS4" i="15"/>
  <c r="BR4" i="15" s="1"/>
  <c r="BQ4" i="15" s="1"/>
  <c r="BP4" i="15" s="1"/>
  <c r="BO4" i="15" s="1"/>
  <c r="BN4" i="15" s="1"/>
  <c r="BS39" i="15"/>
  <c r="BR39" i="15" s="1"/>
  <c r="BQ39" i="15" s="1"/>
  <c r="BP39" i="15" s="1"/>
  <c r="BO39" i="15" s="1"/>
  <c r="BN39" i="15" s="1"/>
  <c r="BK5" i="10"/>
  <c r="BJ5" i="10" s="1"/>
  <c r="BI5" i="10" s="1"/>
  <c r="BH5" i="10" s="1"/>
  <c r="BG5" i="10" s="1"/>
  <c r="BF5" i="10" s="1"/>
  <c r="BE5" i="10" s="1"/>
  <c r="BD5" i="10" s="1"/>
  <c r="BK37" i="10"/>
  <c r="BJ37" i="10" s="1"/>
  <c r="BI37" i="10" s="1"/>
  <c r="BH37" i="10" s="1"/>
  <c r="BG37" i="10" s="1"/>
  <c r="BF37" i="10" s="1"/>
  <c r="BE37" i="10" s="1"/>
  <c r="BD37" i="10" s="1"/>
  <c r="BS10" i="15"/>
  <c r="BR10" i="15" s="1"/>
  <c r="BQ10" i="15" s="1"/>
  <c r="BP10" i="15" s="1"/>
  <c r="BO10" i="15" s="1"/>
  <c r="BN10" i="15" s="1"/>
  <c r="BS9" i="15"/>
  <c r="BR9" i="15" s="1"/>
  <c r="BQ9" i="15" s="1"/>
  <c r="BP9" i="15" s="1"/>
  <c r="BO9" i="15" s="1"/>
  <c r="BN9" i="15" s="1"/>
  <c r="BK41" i="10"/>
  <c r="BJ41" i="10" s="1"/>
  <c r="BI41" i="10" s="1"/>
  <c r="BH41" i="10" s="1"/>
  <c r="BG41" i="10" s="1"/>
  <c r="BF41" i="10" s="1"/>
  <c r="BE41" i="10" s="1"/>
  <c r="BD41" i="10" s="1"/>
  <c r="BK12" i="10"/>
  <c r="BJ12" i="10" s="1"/>
  <c r="BI12" i="10" s="1"/>
  <c r="BH12" i="10" s="1"/>
  <c r="BG12" i="10" s="1"/>
  <c r="BF12" i="10" s="1"/>
  <c r="BE12" i="10" s="1"/>
  <c r="BD12" i="10" s="1"/>
  <c r="BK4" i="10"/>
  <c r="BJ4" i="10" s="1"/>
  <c r="BI4" i="10" s="1"/>
  <c r="BH4" i="10" s="1"/>
  <c r="BG4" i="10" s="1"/>
  <c r="BF4" i="10" s="1"/>
  <c r="BE4" i="10" s="1"/>
  <c r="BD4" i="10" s="1"/>
  <c r="BK35" i="10"/>
  <c r="BJ35" i="10" s="1"/>
  <c r="BI35" i="10" s="1"/>
  <c r="BH35" i="10" s="1"/>
  <c r="BG35" i="10" s="1"/>
  <c r="BF35" i="10" s="1"/>
  <c r="BE35" i="10" s="1"/>
  <c r="BD35" i="10" s="1"/>
  <c r="BK20" i="10"/>
  <c r="BJ20" i="10" s="1"/>
  <c r="BI20" i="10" s="1"/>
  <c r="BH20" i="10" s="1"/>
  <c r="BG20" i="10" s="1"/>
  <c r="BF20" i="10" s="1"/>
  <c r="BE20" i="10" s="1"/>
  <c r="BD20" i="10" s="1"/>
  <c r="BK7" i="10"/>
  <c r="BJ7" i="10" s="1"/>
  <c r="BI7" i="10" s="1"/>
  <c r="BH7" i="10" s="1"/>
  <c r="BG7" i="10" s="1"/>
  <c r="BF7" i="10" s="1"/>
  <c r="BE7" i="10" s="1"/>
  <c r="BD7" i="10" s="1"/>
  <c r="BK32" i="10"/>
  <c r="BJ32" i="10" s="1"/>
  <c r="BI32" i="10" s="1"/>
  <c r="BH32" i="10" s="1"/>
  <c r="BG32" i="10" s="1"/>
  <c r="BF32" i="10" s="1"/>
  <c r="BE32" i="10" s="1"/>
  <c r="BD32" i="10" s="1"/>
  <c r="BK30" i="10"/>
  <c r="BJ30" i="10" s="1"/>
  <c r="BI30" i="10" s="1"/>
  <c r="BH30" i="10" s="1"/>
  <c r="BG30" i="10" s="1"/>
  <c r="BF30" i="10" s="1"/>
  <c r="BE30" i="10" s="1"/>
  <c r="BD30" i="10" s="1"/>
  <c r="BS16" i="15"/>
  <c r="BR16" i="15" s="1"/>
  <c r="BQ16" i="15" s="1"/>
  <c r="BP16" i="15" s="1"/>
  <c r="BO16" i="15" s="1"/>
  <c r="BN16" i="15" s="1"/>
  <c r="BS14" i="15"/>
  <c r="BR14" i="15" s="1"/>
  <c r="BQ14" i="15" s="1"/>
  <c r="BP14" i="15" s="1"/>
  <c r="BO14" i="15" s="1"/>
  <c r="BN14" i="15" s="1"/>
  <c r="BS20" i="15"/>
  <c r="BR20" i="15" s="1"/>
  <c r="BQ20" i="15" s="1"/>
  <c r="BP20" i="15" s="1"/>
  <c r="BO20" i="15" s="1"/>
  <c r="BN20" i="15" s="1"/>
  <c r="BS30" i="15"/>
  <c r="BR30" i="15" s="1"/>
  <c r="BQ30" i="15" s="1"/>
  <c r="BP30" i="15" s="1"/>
  <c r="BO30" i="15" s="1"/>
  <c r="BN30" i="15" s="1"/>
  <c r="BS29" i="15"/>
  <c r="BR29" i="15" s="1"/>
  <c r="BQ29" i="15" s="1"/>
  <c r="BP29" i="15" s="1"/>
  <c r="BO29" i="15" s="1"/>
  <c r="BN29" i="15" s="1"/>
  <c r="BS8" i="15"/>
  <c r="BR8" i="15" s="1"/>
  <c r="BQ8" i="15" s="1"/>
  <c r="BP8" i="15" s="1"/>
  <c r="BO8" i="15" s="1"/>
  <c r="BN8" i="15" s="1"/>
  <c r="BK26" i="10"/>
  <c r="BJ26" i="10" s="1"/>
  <c r="BI26" i="10" s="1"/>
  <c r="BH26" i="10" s="1"/>
  <c r="BG26" i="10" s="1"/>
  <c r="BF26" i="10" s="1"/>
  <c r="BE26" i="10" s="1"/>
  <c r="BD26" i="10" s="1"/>
  <c r="BK23" i="10"/>
  <c r="BJ23" i="10" s="1"/>
  <c r="BI23" i="10" s="1"/>
  <c r="BH23" i="10" s="1"/>
  <c r="BG23" i="10" s="1"/>
  <c r="BF23" i="10" s="1"/>
  <c r="BE23" i="10" s="1"/>
  <c r="BD23" i="10" s="1"/>
  <c r="BS11" i="15"/>
  <c r="BR11" i="15" s="1"/>
  <c r="BQ11" i="15" s="1"/>
  <c r="BP11" i="15" s="1"/>
  <c r="BO11" i="15" s="1"/>
  <c r="BN11" i="15" s="1"/>
  <c r="BK15" i="10"/>
  <c r="BJ15" i="10" s="1"/>
  <c r="BI15" i="10" s="1"/>
  <c r="BH15" i="10" s="1"/>
  <c r="BG15" i="10" s="1"/>
  <c r="BF15" i="10" s="1"/>
  <c r="BE15" i="10" s="1"/>
  <c r="BD15" i="10" s="1"/>
  <c r="BK10" i="10"/>
  <c r="BJ10" i="10" s="1"/>
  <c r="BI10" i="10" s="1"/>
  <c r="BH10" i="10" s="1"/>
  <c r="BG10" i="10" s="1"/>
  <c r="BF10" i="10" s="1"/>
  <c r="BE10" i="10" s="1"/>
  <c r="BD10" i="10" s="1"/>
  <c r="BK13" i="10"/>
  <c r="BJ13" i="10" s="1"/>
  <c r="BI13" i="10" s="1"/>
  <c r="BH13" i="10" s="1"/>
  <c r="BG13" i="10" s="1"/>
  <c r="BF13" i="10" s="1"/>
  <c r="BE13" i="10" s="1"/>
  <c r="BD13" i="10" s="1"/>
  <c r="BS5" i="15"/>
  <c r="BR5" i="15" s="1"/>
  <c r="BQ5" i="15" s="1"/>
  <c r="BP5" i="15" s="1"/>
  <c r="BO5" i="15" s="1"/>
  <c r="BN5" i="15" s="1"/>
  <c r="BS24" i="15"/>
  <c r="BR24" i="15" s="1"/>
  <c r="BQ24" i="15" s="1"/>
  <c r="BP24" i="15" s="1"/>
  <c r="BO24" i="15" s="1"/>
  <c r="BN24" i="15" s="1"/>
  <c r="BS21" i="15"/>
  <c r="BR21" i="15" s="1"/>
  <c r="BQ21" i="15" s="1"/>
  <c r="BP21" i="15" s="1"/>
  <c r="BO21" i="15" s="1"/>
  <c r="BN21" i="15" s="1"/>
  <c r="BS43" i="15"/>
  <c r="BR43" i="15" s="1"/>
  <c r="BQ43" i="15" s="1"/>
  <c r="BP43" i="15" s="1"/>
  <c r="BO43" i="15" s="1"/>
  <c r="BN43" i="15" s="1"/>
  <c r="BS36" i="15"/>
  <c r="BR36" i="15" s="1"/>
  <c r="BQ36" i="15" s="1"/>
  <c r="BP36" i="15" s="1"/>
  <c r="BO36" i="15" s="1"/>
  <c r="BN36" i="15" s="1"/>
  <c r="BS7" i="15"/>
  <c r="BR7" i="15" s="1"/>
  <c r="BQ7" i="15" s="1"/>
  <c r="BP7" i="15" s="1"/>
  <c r="BO7" i="15" s="1"/>
  <c r="BN7" i="15" s="1"/>
  <c r="BS35" i="15"/>
  <c r="BR35" i="15" s="1"/>
  <c r="BQ35" i="15" s="1"/>
  <c r="BP35" i="15" s="1"/>
  <c r="BO35" i="15" s="1"/>
  <c r="BN35" i="15" s="1"/>
  <c r="BS38" i="15"/>
  <c r="BR38" i="15" s="1"/>
  <c r="BQ38" i="15" s="1"/>
  <c r="BP38" i="15" s="1"/>
  <c r="BO38" i="15" s="1"/>
  <c r="BN38" i="15" s="1"/>
  <c r="BS18" i="15"/>
  <c r="BR18" i="15" s="1"/>
  <c r="BQ18" i="15" s="1"/>
  <c r="BP18" i="15" s="1"/>
  <c r="BO18" i="15" s="1"/>
  <c r="BN18" i="15" s="1"/>
  <c r="BK33" i="10"/>
  <c r="BJ33" i="10" s="1"/>
  <c r="BI33" i="10" s="1"/>
  <c r="BH33" i="10" s="1"/>
  <c r="BG33" i="10" s="1"/>
  <c r="BF33" i="10" s="1"/>
  <c r="BE33" i="10" s="1"/>
  <c r="BD33" i="10" s="1"/>
  <c r="BK27" i="10"/>
  <c r="BJ27" i="10" s="1"/>
  <c r="BI27" i="10" s="1"/>
  <c r="BH27" i="10" s="1"/>
  <c r="BG27" i="10" s="1"/>
  <c r="BF27" i="10" s="1"/>
  <c r="BE27" i="10" s="1"/>
  <c r="BD27" i="10" s="1"/>
  <c r="BS12" i="15"/>
  <c r="BR12" i="15" s="1"/>
  <c r="BQ12" i="15" s="1"/>
  <c r="BP12" i="15" s="1"/>
  <c r="BO12" i="15" s="1"/>
  <c r="BN12" i="15" s="1"/>
  <c r="BK17" i="10"/>
  <c r="BJ17" i="10" s="1"/>
  <c r="BI17" i="10" s="1"/>
  <c r="BH17" i="10" s="1"/>
  <c r="BG17" i="10" s="1"/>
  <c r="BF17" i="10" s="1"/>
  <c r="BE17" i="10" s="1"/>
  <c r="BD17" i="10" s="1"/>
  <c r="BK16" i="10"/>
  <c r="BJ16" i="10" s="1"/>
  <c r="BI16" i="10" s="1"/>
  <c r="BH16" i="10" s="1"/>
  <c r="BG16" i="10" s="1"/>
  <c r="BF16" i="10" s="1"/>
  <c r="BE16" i="10" s="1"/>
  <c r="BD16" i="10" s="1"/>
  <c r="BK14" i="10"/>
  <c r="BJ14" i="10" s="1"/>
  <c r="BI14" i="10" s="1"/>
  <c r="BH14" i="10" s="1"/>
  <c r="BG14" i="10" s="1"/>
  <c r="BF14" i="10" s="1"/>
  <c r="BE14" i="10" s="1"/>
  <c r="BD14" i="10" s="1"/>
  <c r="BK38" i="10"/>
  <c r="BJ38" i="10" s="1"/>
  <c r="BI38" i="10" s="1"/>
  <c r="BH38" i="10" s="1"/>
  <c r="BG38" i="10" s="1"/>
  <c r="BF38" i="10" s="1"/>
  <c r="BE38" i="10" s="1"/>
  <c r="BD38" i="10" s="1"/>
  <c r="BK25" i="10"/>
  <c r="BJ25" i="10" s="1"/>
  <c r="BI25" i="10" s="1"/>
  <c r="BH25" i="10" s="1"/>
  <c r="BG25" i="10" s="1"/>
  <c r="BF25" i="10" s="1"/>
  <c r="BE25" i="10" s="1"/>
  <c r="BD25" i="10" s="1"/>
  <c r="BK22" i="10"/>
  <c r="BJ22" i="10" s="1"/>
  <c r="BI22" i="10" s="1"/>
  <c r="BH22" i="10" s="1"/>
  <c r="BG22" i="10" s="1"/>
  <c r="BF22" i="10" s="1"/>
  <c r="BE22" i="10" s="1"/>
  <c r="BD22" i="10" s="1"/>
  <c r="BK18" i="10"/>
  <c r="BJ18" i="10" s="1"/>
  <c r="BI18" i="10" s="1"/>
  <c r="BH18" i="10" s="1"/>
  <c r="BG18" i="10" s="1"/>
  <c r="BF18" i="10" s="1"/>
  <c r="BE18" i="10" s="1"/>
  <c r="BD18" i="10" s="1"/>
  <c r="BK34" i="10"/>
  <c r="BJ34" i="10" s="1"/>
  <c r="BI34" i="10" s="1"/>
  <c r="BH34" i="10" s="1"/>
  <c r="BG34" i="10" s="1"/>
  <c r="BF34" i="10" s="1"/>
  <c r="BE34" i="10" s="1"/>
  <c r="BD34" i="10" s="1"/>
  <c r="BK43" i="10"/>
  <c r="BJ43" i="10" s="1"/>
  <c r="BI43" i="10" s="1"/>
  <c r="BH43" i="10" s="1"/>
  <c r="BG43" i="10" s="1"/>
  <c r="BF43" i="10" s="1"/>
  <c r="BE43" i="10" s="1"/>
  <c r="BD43" i="10" s="1"/>
  <c r="BK29" i="10"/>
  <c r="BJ29" i="10" s="1"/>
  <c r="BI29" i="10" s="1"/>
  <c r="BH29" i="10" s="1"/>
  <c r="BG29" i="10" s="1"/>
  <c r="BF29" i="10" s="1"/>
  <c r="BE29" i="10" s="1"/>
  <c r="BD29" i="10" s="1"/>
  <c r="BK39" i="10"/>
  <c r="BJ39" i="10" s="1"/>
  <c r="BI39" i="10" s="1"/>
  <c r="BH39" i="10" s="1"/>
  <c r="BG39" i="10" s="1"/>
  <c r="BF39" i="10" s="1"/>
  <c r="BE39" i="10" s="1"/>
  <c r="BD39" i="10" s="1"/>
  <c r="BK21" i="10"/>
  <c r="BJ21" i="10" s="1"/>
  <c r="BI21" i="10" s="1"/>
  <c r="BH21" i="10" s="1"/>
  <c r="BG21" i="10" s="1"/>
  <c r="BF21" i="10" s="1"/>
  <c r="BE21" i="10" s="1"/>
  <c r="BD21" i="10" s="1"/>
  <c r="BV40" i="10"/>
  <c r="BU40" i="10" s="1"/>
  <c r="BT40" i="10" s="1"/>
  <c r="BS40" i="10" s="1"/>
  <c r="BR40" i="10" s="1"/>
  <c r="BQ40" i="10" s="1"/>
  <c r="BP40" i="10" s="1"/>
  <c r="BO40" i="10" s="1"/>
  <c r="BN40" i="10" s="1"/>
  <c r="BV17" i="10"/>
  <c r="BU17" i="10" s="1"/>
  <c r="BT17" i="10" s="1"/>
  <c r="BS17" i="10" s="1"/>
  <c r="BR17" i="10" s="1"/>
  <c r="BQ17" i="10" s="1"/>
  <c r="BP17" i="10" s="1"/>
  <c r="BO17" i="10" s="1"/>
  <c r="BN17" i="10" s="1"/>
  <c r="BV16" i="10"/>
  <c r="BU16" i="10" s="1"/>
  <c r="BT16" i="10" s="1"/>
  <c r="BS16" i="10" s="1"/>
  <c r="BR16" i="10" s="1"/>
  <c r="BQ16" i="10" s="1"/>
  <c r="BP16" i="10" s="1"/>
  <c r="BO16" i="10" s="1"/>
  <c r="BN16" i="10" s="1"/>
  <c r="BV15" i="10"/>
  <c r="BU15" i="10" s="1"/>
  <c r="BT15" i="10" s="1"/>
  <c r="BS15" i="10" s="1"/>
  <c r="BR15" i="10" s="1"/>
  <c r="BQ15" i="10" s="1"/>
  <c r="BP15" i="10" s="1"/>
  <c r="BO15" i="10" s="1"/>
  <c r="BN15" i="10" s="1"/>
  <c r="BV11" i="10"/>
  <c r="BU11" i="10" s="1"/>
  <c r="BT11" i="10" s="1"/>
  <c r="BS11" i="10" s="1"/>
  <c r="BR11" i="10" s="1"/>
  <c r="BQ11" i="10" s="1"/>
  <c r="BP11" i="10" s="1"/>
  <c r="BO11" i="10" s="1"/>
  <c r="BN11" i="10" s="1"/>
  <c r="BV10" i="10"/>
  <c r="BU10" i="10" s="1"/>
  <c r="BT10" i="10" s="1"/>
  <c r="BS10" i="10" s="1"/>
  <c r="BR10" i="10" s="1"/>
  <c r="BQ10" i="10" s="1"/>
  <c r="BP10" i="10" s="1"/>
  <c r="BO10" i="10" s="1"/>
  <c r="BN10" i="10" s="1"/>
  <c r="BV14" i="10"/>
  <c r="BU14" i="10" s="1"/>
  <c r="BT14" i="10" s="1"/>
  <c r="BS14" i="10" s="1"/>
  <c r="BR14" i="10" s="1"/>
  <c r="BQ14" i="10" s="1"/>
  <c r="BP14" i="10" s="1"/>
  <c r="BO14" i="10" s="1"/>
  <c r="BN14" i="10" s="1"/>
  <c r="BV13" i="10"/>
  <c r="BU13" i="10" s="1"/>
  <c r="BT13" i="10" s="1"/>
  <c r="BS13" i="10" s="1"/>
  <c r="BR13" i="10" s="1"/>
  <c r="BQ13" i="10" s="1"/>
  <c r="BP13" i="10" s="1"/>
  <c r="BO13" i="10" s="1"/>
  <c r="BN13" i="10" s="1"/>
  <c r="BV12" i="10"/>
  <c r="BU12" i="10" s="1"/>
  <c r="BT12" i="10" s="1"/>
  <c r="BS12" i="10" s="1"/>
  <c r="BR12" i="10" s="1"/>
  <c r="BQ12" i="10" s="1"/>
  <c r="BP12" i="10" s="1"/>
  <c r="BO12" i="10" s="1"/>
  <c r="BN12" i="10" s="1"/>
  <c r="BV41" i="10"/>
  <c r="BU41" i="10" s="1"/>
  <c r="BT41" i="10" s="1"/>
  <c r="BS41" i="10" s="1"/>
  <c r="BR41" i="10" s="1"/>
  <c r="BQ41" i="10" s="1"/>
  <c r="BP41" i="10" s="1"/>
  <c r="BO41" i="10" s="1"/>
  <c r="BN41" i="10" s="1"/>
  <c r="BK24" i="10"/>
  <c r="BJ24" i="10" s="1"/>
  <c r="BI24" i="10" s="1"/>
  <c r="BH24" i="10" s="1"/>
  <c r="BG24" i="10" s="1"/>
  <c r="BF24" i="10" s="1"/>
  <c r="BE24" i="10" s="1"/>
  <c r="BD24" i="10" s="1"/>
  <c r="BK8" i="10"/>
  <c r="BJ8" i="10" s="1"/>
  <c r="BI8" i="10" s="1"/>
  <c r="BH8" i="10" s="1"/>
  <c r="BG8" i="10" s="1"/>
  <c r="BF8" i="10" s="1"/>
  <c r="BE8" i="10" s="1"/>
  <c r="BD8" i="10" s="1"/>
  <c r="BK9" i="10"/>
  <c r="BJ9" i="10" s="1"/>
  <c r="BI9" i="10" s="1"/>
  <c r="BH9" i="10" s="1"/>
  <c r="BG9" i="10" s="1"/>
  <c r="BF9" i="10" s="1"/>
  <c r="BE9" i="10" s="1"/>
  <c r="BD9" i="10" s="1"/>
  <c r="BS15" i="15"/>
  <c r="BR15" i="15" s="1"/>
  <c r="BQ15" i="15" s="1"/>
  <c r="BP15" i="15" s="1"/>
  <c r="BO15" i="15" s="1"/>
  <c r="BN15" i="15" s="1"/>
  <c r="BS32" i="15"/>
  <c r="BR32" i="15" s="1"/>
  <c r="BQ32" i="15" s="1"/>
  <c r="BP32" i="15" s="1"/>
  <c r="BO32" i="15" s="1"/>
  <c r="BN32" i="15" s="1"/>
  <c r="BS22" i="15"/>
  <c r="BR22" i="15" s="1"/>
  <c r="BQ22" i="15" s="1"/>
  <c r="BP22" i="15" s="1"/>
  <c r="BO22" i="15" s="1"/>
  <c r="BN22" i="15" s="1"/>
  <c r="BS19" i="15"/>
  <c r="BR19" i="15" s="1"/>
  <c r="BQ19" i="15" s="1"/>
  <c r="BP19" i="15" s="1"/>
  <c r="BO19" i="15" s="1"/>
  <c r="BN19" i="15" s="1"/>
  <c r="BS27" i="15"/>
  <c r="BR27" i="15" s="1"/>
  <c r="BQ27" i="15" s="1"/>
  <c r="BP27" i="15" s="1"/>
  <c r="BO27" i="15" s="1"/>
  <c r="BN27" i="15" s="1"/>
  <c r="BS13" i="15"/>
  <c r="BR13" i="15" s="1"/>
  <c r="BQ13" i="15" s="1"/>
  <c r="BP13" i="15" s="1"/>
  <c r="BO13" i="15" s="1"/>
  <c r="BN13" i="15" s="1"/>
  <c r="BS37" i="15"/>
  <c r="BR37" i="15" s="1"/>
  <c r="BQ37" i="15" s="1"/>
  <c r="BP37" i="15" s="1"/>
  <c r="BO37" i="15" s="1"/>
  <c r="BN37" i="15" s="1"/>
  <c r="BS41" i="15"/>
  <c r="BR41" i="15" s="1"/>
  <c r="BQ41" i="15" s="1"/>
  <c r="BP41" i="15" s="1"/>
  <c r="BO41" i="15" s="1"/>
  <c r="BN41" i="15" s="1"/>
  <c r="BS31" i="15"/>
  <c r="BR31" i="15" s="1"/>
  <c r="BQ31" i="15" s="1"/>
  <c r="BP31" i="15" s="1"/>
  <c r="BO31" i="15" s="1"/>
  <c r="BN31" i="15" s="1"/>
  <c r="BK42" i="10"/>
  <c r="BJ42" i="10" s="1"/>
  <c r="BI42" i="10" s="1"/>
  <c r="BH42" i="10" s="1"/>
  <c r="BG42" i="10" s="1"/>
  <c r="BF42" i="10" s="1"/>
  <c r="BE42" i="10" s="1"/>
  <c r="BD42" i="10" s="1"/>
  <c r="BK19" i="10"/>
  <c r="BJ19" i="10" s="1"/>
  <c r="BI19" i="10" s="1"/>
  <c r="BH19" i="10" s="1"/>
  <c r="BG19" i="10" s="1"/>
  <c r="BF19" i="10" s="1"/>
  <c r="BE19" i="10" s="1"/>
  <c r="BD19" i="10" s="1"/>
  <c r="BS42" i="15"/>
  <c r="BR42" i="15" s="1"/>
  <c r="BQ42" i="15" s="1"/>
  <c r="BP42" i="15" s="1"/>
  <c r="BO42" i="15" s="1"/>
  <c r="BN42" i="15" s="1"/>
  <c r="BK40" i="10"/>
  <c r="BJ40" i="10" s="1"/>
  <c r="BI40" i="10" s="1"/>
  <c r="BH40" i="10" s="1"/>
  <c r="BG40" i="10" s="1"/>
  <c r="BF40" i="10" s="1"/>
  <c r="BE40" i="10" s="1"/>
  <c r="BD40" i="10" s="1"/>
  <c r="BP7" i="1"/>
  <c r="BO7" i="1" s="1"/>
  <c r="BN7" i="1" s="1"/>
  <c r="BM7" i="1" s="1"/>
  <c r="BL7" i="1" s="1"/>
  <c r="BK7" i="1" s="1"/>
  <c r="BJ7" i="1" s="1"/>
  <c r="BP9" i="1"/>
  <c r="BO9" i="1" s="1"/>
  <c r="BN9" i="1" s="1"/>
  <c r="BM9" i="1" s="1"/>
  <c r="BL9" i="1" s="1"/>
  <c r="BK9" i="1" s="1"/>
  <c r="BJ9" i="1" s="1"/>
  <c r="BP6" i="1"/>
  <c r="BO6" i="1" s="1"/>
  <c r="BN6" i="1" s="1"/>
  <c r="BM6" i="1" s="1"/>
  <c r="BL6" i="1" s="1"/>
  <c r="BK6" i="1" s="1"/>
  <c r="BJ6" i="1" s="1"/>
  <c r="BP8" i="1"/>
  <c r="BO8" i="1" s="1"/>
  <c r="BN8" i="1" s="1"/>
  <c r="BM8" i="1" s="1"/>
  <c r="BL8" i="1" s="1"/>
  <c r="BK8" i="1" s="1"/>
  <c r="BJ8" i="1" s="1"/>
  <c r="BP5" i="1"/>
  <c r="BO5" i="1" s="1"/>
  <c r="BN5" i="1" s="1"/>
  <c r="BM5" i="1" s="1"/>
  <c r="BL5" i="1" s="1"/>
  <c r="BK5" i="1" s="1"/>
  <c r="BJ5" i="1" s="1"/>
  <c r="BH9" i="1"/>
  <c r="BG9" i="1" s="1"/>
  <c r="BF9" i="1" s="1"/>
  <c r="BE9" i="1" s="1"/>
  <c r="BD9" i="1" s="1"/>
  <c r="BC9" i="1" s="1"/>
  <c r="BB9" i="1" s="1"/>
  <c r="BH6" i="1"/>
  <c r="BG6" i="1" s="1"/>
  <c r="BF6" i="1" s="1"/>
  <c r="BE6" i="1" s="1"/>
  <c r="BD6" i="1" s="1"/>
  <c r="BC6" i="1" s="1"/>
  <c r="BB6" i="1" s="1"/>
  <c r="BH7" i="1"/>
  <c r="BG7" i="1" s="1"/>
  <c r="BF7" i="1" s="1"/>
  <c r="BE7" i="1" s="1"/>
  <c r="BD7" i="1" s="1"/>
  <c r="BC7" i="1" s="1"/>
  <c r="BB7" i="1" s="1"/>
  <c r="BH8" i="1"/>
  <c r="BG8" i="1" s="1"/>
  <c r="BF8" i="1" s="1"/>
  <c r="BE8" i="1" s="1"/>
  <c r="BD8" i="1" s="1"/>
  <c r="BC8" i="1" s="1"/>
  <c r="BB8" i="1" s="1"/>
  <c r="BH5" i="1"/>
  <c r="BG5" i="1" s="1"/>
  <c r="BF5" i="1" s="1"/>
  <c r="BE5" i="1" s="1"/>
  <c r="BD5" i="1" s="1"/>
  <c r="BC5" i="1" s="1"/>
  <c r="BB5" i="1" s="1"/>
  <c r="CF42" i="15"/>
  <c r="CE42" i="15" s="1"/>
  <c r="CD42" i="15" s="1"/>
  <c r="CF11" i="15"/>
  <c r="CE11" i="15" s="1"/>
  <c r="CD11" i="15" s="1"/>
  <c r="CF10" i="15"/>
  <c r="CE10" i="15" s="1"/>
  <c r="CD10" i="15" s="1"/>
  <c r="CF9" i="15"/>
  <c r="CE9" i="15" s="1"/>
  <c r="CD9" i="15" s="1"/>
  <c r="CF12" i="15"/>
  <c r="CE12" i="15" s="1"/>
  <c r="CD12" i="15" s="1"/>
  <c r="BV37" i="10"/>
  <c r="BV23" i="10"/>
  <c r="BV19" i="10"/>
  <c r="BV5" i="10"/>
  <c r="BV42" i="10"/>
  <c r="BV33" i="10"/>
  <c r="BV27" i="10"/>
  <c r="BV26" i="10"/>
  <c r="CF41" i="15"/>
  <c r="CE41" i="15" s="1"/>
  <c r="CD41" i="15" s="1"/>
  <c r="CF33" i="15"/>
  <c r="CE33" i="15" s="1"/>
  <c r="CD33" i="15" s="1"/>
  <c r="CF13" i="15"/>
  <c r="CE13" i="15" s="1"/>
  <c r="CD13" i="15" s="1"/>
  <c r="CF37" i="15"/>
  <c r="CE37" i="15" s="1"/>
  <c r="CD37" i="15" s="1"/>
  <c r="CF30" i="15"/>
  <c r="CE30" i="15" s="1"/>
  <c r="CD30" i="15" s="1"/>
  <c r="CF23" i="15"/>
  <c r="CE23" i="15" s="1"/>
  <c r="CD23" i="15" s="1"/>
  <c r="CF7" i="15"/>
  <c r="CE7" i="15" s="1"/>
  <c r="CD7" i="15" s="1"/>
  <c r="CF31" i="15"/>
  <c r="CE31" i="15" s="1"/>
  <c r="CD31" i="15" s="1"/>
  <c r="CF27" i="15"/>
  <c r="CE27" i="15" s="1"/>
  <c r="CD27" i="15" s="1"/>
  <c r="CF20" i="15"/>
  <c r="CE20" i="15" s="1"/>
  <c r="CD20" i="15" s="1"/>
  <c r="CF38" i="15"/>
  <c r="CE38" i="15" s="1"/>
  <c r="CD38" i="15" s="1"/>
  <c r="CF35" i="15"/>
  <c r="CE35" i="15" s="1"/>
  <c r="CD35" i="15" s="1"/>
  <c r="CF29" i="15"/>
  <c r="CE29" i="15" s="1"/>
  <c r="CD29" i="15" s="1"/>
  <c r="CF8" i="15"/>
  <c r="CE8" i="15" s="1"/>
  <c r="CD8" i="15" s="1"/>
  <c r="CF26" i="15"/>
  <c r="CE26" i="15" s="1"/>
  <c r="CD26" i="15" s="1"/>
  <c r="CF18" i="15"/>
  <c r="CE18" i="15" s="1"/>
  <c r="CD18" i="15" s="1"/>
  <c r="CF4" i="15"/>
  <c r="CE4" i="15" s="1"/>
  <c r="CD4" i="15" s="1"/>
  <c r="CF39" i="15"/>
  <c r="CE39" i="15" s="1"/>
  <c r="CD39" i="15" s="1"/>
  <c r="BP14" i="1"/>
  <c r="BO14" i="1" s="1"/>
  <c r="BN14" i="1" s="1"/>
  <c r="BM14" i="1" s="1"/>
  <c r="BL14" i="1" s="1"/>
  <c r="BK14" i="1" s="1"/>
  <c r="BJ14" i="1" s="1"/>
  <c r="BP22" i="1"/>
  <c r="BO22" i="1" s="1"/>
  <c r="BN22" i="1" s="1"/>
  <c r="BM22" i="1" s="1"/>
  <c r="BL22" i="1" s="1"/>
  <c r="BK22" i="1" s="1"/>
  <c r="BJ22" i="1" s="1"/>
  <c r="CF36" i="15"/>
  <c r="CE36" i="15" s="1"/>
  <c r="CD36" i="15" s="1"/>
  <c r="CF6" i="15"/>
  <c r="CE6" i="15" s="1"/>
  <c r="CD6" i="15" s="1"/>
  <c r="CF14" i="15"/>
  <c r="CE14" i="15" s="1"/>
  <c r="CD14" i="15" s="1"/>
  <c r="CF19" i="15"/>
  <c r="CE19" i="15" s="1"/>
  <c r="CD19" i="15" s="1"/>
  <c r="CF40" i="15"/>
  <c r="CE40" i="15" s="1"/>
  <c r="CD40" i="15" s="1"/>
  <c r="CF32" i="15"/>
  <c r="CE32" i="15" s="1"/>
  <c r="CD32" i="15" s="1"/>
  <c r="CF24" i="15"/>
  <c r="CE24" i="15" s="1"/>
  <c r="CD24" i="15" s="1"/>
  <c r="CF17" i="15"/>
  <c r="CE17" i="15" s="1"/>
  <c r="CD17" i="15" s="1"/>
  <c r="CF15" i="15"/>
  <c r="CE15" i="15" s="1"/>
  <c r="CD15" i="15" s="1"/>
  <c r="CF43" i="15"/>
  <c r="CE43" i="15" s="1"/>
  <c r="CD43" i="15" s="1"/>
  <c r="CF25" i="15"/>
  <c r="CE25" i="15" s="1"/>
  <c r="CD25" i="15" s="1"/>
  <c r="CF22" i="15"/>
  <c r="CE22" i="15" s="1"/>
  <c r="CD22" i="15" s="1"/>
  <c r="CF21" i="15"/>
  <c r="CE21" i="15" s="1"/>
  <c r="CD21" i="15" s="1"/>
  <c r="CF16" i="15"/>
  <c r="CE16" i="15" s="1"/>
  <c r="CD16" i="15" s="1"/>
  <c r="CH1" i="15"/>
  <c r="CF5" i="15"/>
  <c r="CE5" i="15" s="1"/>
  <c r="CD5" i="15" s="1"/>
  <c r="BV43" i="10"/>
  <c r="BV32" i="10"/>
  <c r="BV21" i="10"/>
  <c r="BV6" i="10"/>
  <c r="BV7" i="10"/>
  <c r="BX1" i="10"/>
  <c r="CF28" i="10" s="1"/>
  <c r="CE28" i="10" s="1"/>
  <c r="CD28" i="10" s="1"/>
  <c r="CC28" i="10" s="1"/>
  <c r="CB28" i="10" s="1"/>
  <c r="CA28" i="10" s="1"/>
  <c r="BZ28" i="10" s="1"/>
  <c r="BY28" i="10" s="1"/>
  <c r="BX28" i="10" s="1"/>
  <c r="BV25" i="10"/>
  <c r="BV34" i="10"/>
  <c r="BV8" i="10"/>
  <c r="BV9" i="10"/>
  <c r="BV39" i="10"/>
  <c r="BV38" i="10"/>
  <c r="BV22" i="10"/>
  <c r="BV18" i="10"/>
  <c r="BV30" i="10"/>
  <c r="BV29" i="10"/>
  <c r="BV20" i="10"/>
  <c r="BV31" i="10"/>
  <c r="BV4" i="10"/>
  <c r="BV35" i="10"/>
  <c r="BV36" i="10"/>
  <c r="BV24" i="10"/>
  <c r="BP37" i="1"/>
  <c r="BO37" i="1" s="1"/>
  <c r="BN37" i="1" s="1"/>
  <c r="BM37" i="1" s="1"/>
  <c r="BL37" i="1" s="1"/>
  <c r="BK37" i="1" s="1"/>
  <c r="BJ37" i="1" s="1"/>
  <c r="BP24" i="1"/>
  <c r="BO24" i="1" s="1"/>
  <c r="BN24" i="1" s="1"/>
  <c r="BM24" i="1" s="1"/>
  <c r="BL24" i="1" s="1"/>
  <c r="BK24" i="1" s="1"/>
  <c r="BJ24" i="1" s="1"/>
  <c r="BP25" i="1"/>
  <c r="BO25" i="1" s="1"/>
  <c r="BN25" i="1" s="1"/>
  <c r="BM25" i="1" s="1"/>
  <c r="BL25" i="1" s="1"/>
  <c r="BK25" i="1" s="1"/>
  <c r="BJ25" i="1" s="1"/>
  <c r="BP12" i="1"/>
  <c r="BO12" i="1" s="1"/>
  <c r="BN12" i="1" s="1"/>
  <c r="BM12" i="1" s="1"/>
  <c r="BL12" i="1" s="1"/>
  <c r="BK12" i="1" s="1"/>
  <c r="BJ12" i="1" s="1"/>
  <c r="BP32" i="1"/>
  <c r="BO32" i="1" s="1"/>
  <c r="BN32" i="1" s="1"/>
  <c r="BM32" i="1" s="1"/>
  <c r="BL32" i="1" s="1"/>
  <c r="BK32" i="1" s="1"/>
  <c r="BJ32" i="1" s="1"/>
  <c r="BR1" i="1"/>
  <c r="BP30" i="1"/>
  <c r="BO30" i="1" s="1"/>
  <c r="BN30" i="1" s="1"/>
  <c r="BM30" i="1" s="1"/>
  <c r="BL30" i="1" s="1"/>
  <c r="BK30" i="1" s="1"/>
  <c r="BJ30" i="1" s="1"/>
  <c r="BP36" i="1"/>
  <c r="BO36" i="1" s="1"/>
  <c r="BN36" i="1" s="1"/>
  <c r="BM36" i="1" s="1"/>
  <c r="BL36" i="1" s="1"/>
  <c r="BK36" i="1" s="1"/>
  <c r="BJ36" i="1" s="1"/>
  <c r="BP16" i="1"/>
  <c r="BO16" i="1" s="1"/>
  <c r="BN16" i="1" s="1"/>
  <c r="BM16" i="1" s="1"/>
  <c r="BL16" i="1" s="1"/>
  <c r="BK16" i="1" s="1"/>
  <c r="BJ16" i="1" s="1"/>
  <c r="BP29" i="1"/>
  <c r="BO29" i="1" s="1"/>
  <c r="BN29" i="1" s="1"/>
  <c r="BM29" i="1" s="1"/>
  <c r="BL29" i="1" s="1"/>
  <c r="BK29" i="1" s="1"/>
  <c r="BJ29" i="1" s="1"/>
  <c r="BP42" i="1"/>
  <c r="BO42" i="1" s="1"/>
  <c r="BN42" i="1" s="1"/>
  <c r="BM42" i="1" s="1"/>
  <c r="BL42" i="1" s="1"/>
  <c r="BK42" i="1" s="1"/>
  <c r="BJ42" i="1" s="1"/>
  <c r="BP19" i="1"/>
  <c r="BO19" i="1" s="1"/>
  <c r="BN19" i="1" s="1"/>
  <c r="BM19" i="1" s="1"/>
  <c r="BL19" i="1" s="1"/>
  <c r="BK19" i="1" s="1"/>
  <c r="BJ19" i="1" s="1"/>
  <c r="BP21" i="1"/>
  <c r="BO21" i="1" s="1"/>
  <c r="BN21" i="1" s="1"/>
  <c r="BM21" i="1" s="1"/>
  <c r="BL21" i="1" s="1"/>
  <c r="BK21" i="1" s="1"/>
  <c r="BJ21" i="1" s="1"/>
  <c r="BP34" i="1"/>
  <c r="BO34" i="1" s="1"/>
  <c r="BN34" i="1" s="1"/>
  <c r="BM34" i="1" s="1"/>
  <c r="BL34" i="1" s="1"/>
  <c r="BK34" i="1" s="1"/>
  <c r="BJ34" i="1" s="1"/>
  <c r="BP26" i="1"/>
  <c r="BO26" i="1" s="1"/>
  <c r="BN26" i="1" s="1"/>
  <c r="BM26" i="1" s="1"/>
  <c r="BL26" i="1" s="1"/>
  <c r="BK26" i="1" s="1"/>
  <c r="BJ26" i="1" s="1"/>
  <c r="BP31" i="1"/>
  <c r="BO31" i="1" s="1"/>
  <c r="BN31" i="1" s="1"/>
  <c r="BM31" i="1" s="1"/>
  <c r="BL31" i="1" s="1"/>
  <c r="BK31" i="1" s="1"/>
  <c r="BJ31" i="1" s="1"/>
  <c r="BP18" i="1"/>
  <c r="BO18" i="1" s="1"/>
  <c r="BN18" i="1" s="1"/>
  <c r="BM18" i="1" s="1"/>
  <c r="BL18" i="1" s="1"/>
  <c r="BK18" i="1" s="1"/>
  <c r="BJ18" i="1" s="1"/>
  <c r="BP15" i="1"/>
  <c r="BO15" i="1" s="1"/>
  <c r="BN15" i="1" s="1"/>
  <c r="BM15" i="1" s="1"/>
  <c r="BL15" i="1" s="1"/>
  <c r="BK15" i="1" s="1"/>
  <c r="BJ15" i="1" s="1"/>
  <c r="BP4" i="1"/>
  <c r="BO4" i="1" s="1"/>
  <c r="BN4" i="1" s="1"/>
  <c r="BM4" i="1" s="1"/>
  <c r="BL4" i="1" s="1"/>
  <c r="BK4" i="1" s="1"/>
  <c r="BJ4" i="1" s="1"/>
  <c r="BP11" i="1"/>
  <c r="BO11" i="1" s="1"/>
  <c r="BN11" i="1" s="1"/>
  <c r="BM11" i="1" s="1"/>
  <c r="BL11" i="1" s="1"/>
  <c r="BK11" i="1" s="1"/>
  <c r="BJ11" i="1" s="1"/>
  <c r="BP27" i="1"/>
  <c r="BO27" i="1" s="1"/>
  <c r="BN27" i="1" s="1"/>
  <c r="BM27" i="1" s="1"/>
  <c r="BL27" i="1" s="1"/>
  <c r="BK27" i="1" s="1"/>
  <c r="BJ27" i="1" s="1"/>
  <c r="BP10" i="1"/>
  <c r="BO10" i="1" s="1"/>
  <c r="BN10" i="1" s="1"/>
  <c r="BM10" i="1" s="1"/>
  <c r="BL10" i="1" s="1"/>
  <c r="BK10" i="1" s="1"/>
  <c r="BJ10" i="1" s="1"/>
  <c r="BP33" i="1"/>
  <c r="BO33" i="1" s="1"/>
  <c r="BN33" i="1" s="1"/>
  <c r="BM33" i="1" s="1"/>
  <c r="BL33" i="1" s="1"/>
  <c r="BK33" i="1" s="1"/>
  <c r="BJ33" i="1" s="1"/>
  <c r="BP20" i="1"/>
  <c r="BO20" i="1" s="1"/>
  <c r="BN20" i="1" s="1"/>
  <c r="BM20" i="1" s="1"/>
  <c r="BL20" i="1" s="1"/>
  <c r="BK20" i="1" s="1"/>
  <c r="BJ20" i="1" s="1"/>
  <c r="BP40" i="1"/>
  <c r="BO40" i="1" s="1"/>
  <c r="BN40" i="1" s="1"/>
  <c r="BM40" i="1" s="1"/>
  <c r="BL40" i="1" s="1"/>
  <c r="BK40" i="1" s="1"/>
  <c r="BJ40" i="1" s="1"/>
  <c r="BP23" i="1"/>
  <c r="BO23" i="1" s="1"/>
  <c r="BN23" i="1" s="1"/>
  <c r="BM23" i="1" s="1"/>
  <c r="BL23" i="1" s="1"/>
  <c r="BK23" i="1" s="1"/>
  <c r="BJ23" i="1" s="1"/>
  <c r="BP13" i="1"/>
  <c r="BO13" i="1" s="1"/>
  <c r="BN13" i="1" s="1"/>
  <c r="BM13" i="1" s="1"/>
  <c r="BL13" i="1" s="1"/>
  <c r="BK13" i="1" s="1"/>
  <c r="BJ13" i="1" s="1"/>
  <c r="BP38" i="1"/>
  <c r="BO38" i="1" s="1"/>
  <c r="BN38" i="1" s="1"/>
  <c r="BM38" i="1" s="1"/>
  <c r="BL38" i="1" s="1"/>
  <c r="BK38" i="1" s="1"/>
  <c r="BJ38" i="1" s="1"/>
  <c r="BP39" i="1"/>
  <c r="BO39" i="1" s="1"/>
  <c r="BN39" i="1" s="1"/>
  <c r="BM39" i="1" s="1"/>
  <c r="BL39" i="1" s="1"/>
  <c r="BK39" i="1" s="1"/>
  <c r="BJ39" i="1" s="1"/>
  <c r="BP35" i="1"/>
  <c r="BO35" i="1" s="1"/>
  <c r="BN35" i="1" s="1"/>
  <c r="BM35" i="1" s="1"/>
  <c r="BL35" i="1" s="1"/>
  <c r="BK35" i="1" s="1"/>
  <c r="BJ35" i="1" s="1"/>
  <c r="BP43" i="1"/>
  <c r="BO43" i="1" s="1"/>
  <c r="BN43" i="1" s="1"/>
  <c r="BM43" i="1" s="1"/>
  <c r="BL43" i="1" s="1"/>
  <c r="BK43" i="1" s="1"/>
  <c r="BJ43" i="1" s="1"/>
  <c r="BP17" i="1"/>
  <c r="BO17" i="1" s="1"/>
  <c r="BN17" i="1" s="1"/>
  <c r="BM17" i="1" s="1"/>
  <c r="BL17" i="1" s="1"/>
  <c r="BK17" i="1" s="1"/>
  <c r="BJ17" i="1" s="1"/>
  <c r="BP41" i="1"/>
  <c r="BO41" i="1" s="1"/>
  <c r="BN41" i="1" s="1"/>
  <c r="BM41" i="1" s="1"/>
  <c r="BL41" i="1" s="1"/>
  <c r="BK41" i="1" s="1"/>
  <c r="BJ41" i="1" s="1"/>
  <c r="CP28" i="15" l="1"/>
  <c r="CO28" i="15" s="1"/>
  <c r="CN28" i="15" s="1"/>
  <c r="CM28" i="15" s="1"/>
  <c r="CL28" i="15" s="1"/>
  <c r="CK28" i="15" s="1"/>
  <c r="CJ28" i="15" s="1"/>
  <c r="CI28" i="15" s="1"/>
  <c r="CH28" i="15" s="1"/>
  <c r="CP34" i="15"/>
  <c r="CO34" i="15" s="1"/>
  <c r="CN34" i="15" s="1"/>
  <c r="CM34" i="15" s="1"/>
  <c r="CL34" i="15" s="1"/>
  <c r="CK34" i="15" s="1"/>
  <c r="CJ34" i="15" s="1"/>
  <c r="CI34" i="15" s="1"/>
  <c r="CH34" i="15" s="1"/>
  <c r="BX28" i="1"/>
  <c r="BW28" i="1" s="1"/>
  <c r="BV28" i="1" s="1"/>
  <c r="BU28" i="1" s="1"/>
  <c r="BT28" i="1" s="1"/>
  <c r="BS28" i="1" s="1"/>
  <c r="BR28" i="1" s="1"/>
  <c r="BU36" i="10"/>
  <c r="BT36" i="10" s="1"/>
  <c r="BS36" i="10" s="1"/>
  <c r="BR36" i="10" s="1"/>
  <c r="BQ36" i="10" s="1"/>
  <c r="BP36" i="10" s="1"/>
  <c r="BO36" i="10" s="1"/>
  <c r="BN36" i="10" s="1"/>
  <c r="BU20" i="10"/>
  <c r="BT20" i="10" s="1"/>
  <c r="BS20" i="10" s="1"/>
  <c r="BR20" i="10" s="1"/>
  <c r="BQ20" i="10" s="1"/>
  <c r="BP20" i="10" s="1"/>
  <c r="BO20" i="10" s="1"/>
  <c r="BN20" i="10" s="1"/>
  <c r="BU18" i="10"/>
  <c r="BT18" i="10" s="1"/>
  <c r="BS18" i="10" s="1"/>
  <c r="BR18" i="10" s="1"/>
  <c r="BQ18" i="10" s="1"/>
  <c r="BP18" i="10" s="1"/>
  <c r="BO18" i="10" s="1"/>
  <c r="BN18" i="10" s="1"/>
  <c r="BU8" i="10"/>
  <c r="BT8" i="10" s="1"/>
  <c r="BS8" i="10" s="1"/>
  <c r="BR8" i="10" s="1"/>
  <c r="BQ8" i="10" s="1"/>
  <c r="BP8" i="10" s="1"/>
  <c r="BO8" i="10" s="1"/>
  <c r="BN8" i="10" s="1"/>
  <c r="CF17" i="10"/>
  <c r="CF15" i="10"/>
  <c r="CF13" i="10"/>
  <c r="CE13" i="10" s="1"/>
  <c r="CD13" i="10" s="1"/>
  <c r="CC13" i="10" s="1"/>
  <c r="CB13" i="10" s="1"/>
  <c r="CA13" i="10" s="1"/>
  <c r="BZ13" i="10" s="1"/>
  <c r="BY13" i="10" s="1"/>
  <c r="BX13" i="10" s="1"/>
  <c r="CF12" i="10"/>
  <c r="CE12" i="10" s="1"/>
  <c r="CD12" i="10" s="1"/>
  <c r="CC12" i="10" s="1"/>
  <c r="CB12" i="10" s="1"/>
  <c r="CA12" i="10" s="1"/>
  <c r="BZ12" i="10" s="1"/>
  <c r="BY12" i="10" s="1"/>
  <c r="BX12" i="10" s="1"/>
  <c r="CF10" i="10"/>
  <c r="CF16" i="10"/>
  <c r="CE16" i="10" s="1"/>
  <c r="CD16" i="10" s="1"/>
  <c r="CC16" i="10" s="1"/>
  <c r="CB16" i="10" s="1"/>
  <c r="CA16" i="10" s="1"/>
  <c r="BZ16" i="10" s="1"/>
  <c r="BY16" i="10" s="1"/>
  <c r="BX16" i="10" s="1"/>
  <c r="CF11" i="10"/>
  <c r="CE11" i="10" s="1"/>
  <c r="CD11" i="10" s="1"/>
  <c r="CC11" i="10" s="1"/>
  <c r="CB11" i="10" s="1"/>
  <c r="CA11" i="10" s="1"/>
  <c r="BZ11" i="10" s="1"/>
  <c r="BY11" i="10" s="1"/>
  <c r="BX11" i="10" s="1"/>
  <c r="CF41" i="10"/>
  <c r="CE41" i="10" s="1"/>
  <c r="CD41" i="10" s="1"/>
  <c r="CC41" i="10" s="1"/>
  <c r="CB41" i="10" s="1"/>
  <c r="CA41" i="10" s="1"/>
  <c r="BZ41" i="10" s="1"/>
  <c r="BY41" i="10" s="1"/>
  <c r="BX41" i="10" s="1"/>
  <c r="CF14" i="10"/>
  <c r="CF40" i="10"/>
  <c r="CE40" i="10" s="1"/>
  <c r="CD40" i="10" s="1"/>
  <c r="CC40" i="10" s="1"/>
  <c r="CB40" i="10" s="1"/>
  <c r="CA40" i="10" s="1"/>
  <c r="BZ40" i="10" s="1"/>
  <c r="BY40" i="10" s="1"/>
  <c r="BX40" i="10" s="1"/>
  <c r="BU21" i="10"/>
  <c r="BT21" i="10" s="1"/>
  <c r="BS21" i="10" s="1"/>
  <c r="BR21" i="10" s="1"/>
  <c r="BQ21" i="10" s="1"/>
  <c r="BP21" i="10" s="1"/>
  <c r="BO21" i="10" s="1"/>
  <c r="BN21" i="10" s="1"/>
  <c r="CC5" i="15"/>
  <c r="CB5" i="15" s="1"/>
  <c r="CA5" i="15" s="1"/>
  <c r="BZ5" i="15" s="1"/>
  <c r="BY5" i="15" s="1"/>
  <c r="BX5" i="15" s="1"/>
  <c r="CC22" i="15"/>
  <c r="CB22" i="15" s="1"/>
  <c r="CA22" i="15" s="1"/>
  <c r="BZ22" i="15" s="1"/>
  <c r="BY22" i="15" s="1"/>
  <c r="BX22" i="15" s="1"/>
  <c r="CC15" i="15"/>
  <c r="CB15" i="15" s="1"/>
  <c r="CA15" i="15" s="1"/>
  <c r="BZ15" i="15" s="1"/>
  <c r="BY15" i="15" s="1"/>
  <c r="BX15" i="15" s="1"/>
  <c r="CC32" i="15"/>
  <c r="CB32" i="15" s="1"/>
  <c r="CA32" i="15" s="1"/>
  <c r="BZ32" i="15" s="1"/>
  <c r="BY32" i="15" s="1"/>
  <c r="BX32" i="15" s="1"/>
  <c r="CC6" i="15"/>
  <c r="CB6" i="15" s="1"/>
  <c r="CA6" i="15" s="1"/>
  <c r="BZ6" i="15" s="1"/>
  <c r="BY6" i="15" s="1"/>
  <c r="BX6" i="15" s="1"/>
  <c r="CC26" i="15"/>
  <c r="CB26" i="15" s="1"/>
  <c r="CA26" i="15" s="1"/>
  <c r="BZ26" i="15" s="1"/>
  <c r="BY26" i="15" s="1"/>
  <c r="BX26" i="15" s="1"/>
  <c r="CC38" i="15"/>
  <c r="CB38" i="15" s="1"/>
  <c r="CA38" i="15" s="1"/>
  <c r="BZ38" i="15" s="1"/>
  <c r="BY38" i="15" s="1"/>
  <c r="BX38" i="15" s="1"/>
  <c r="CC7" i="15"/>
  <c r="CB7" i="15" s="1"/>
  <c r="CA7" i="15" s="1"/>
  <c r="BZ7" i="15" s="1"/>
  <c r="BY7" i="15" s="1"/>
  <c r="BX7" i="15" s="1"/>
  <c r="CC13" i="15"/>
  <c r="CB13" i="15" s="1"/>
  <c r="CA13" i="15" s="1"/>
  <c r="BZ13" i="15" s="1"/>
  <c r="BY13" i="15" s="1"/>
  <c r="BX13" i="15" s="1"/>
  <c r="BU27" i="10"/>
  <c r="BT27" i="10" s="1"/>
  <c r="BS27" i="10" s="1"/>
  <c r="BR27" i="10" s="1"/>
  <c r="BQ27" i="10" s="1"/>
  <c r="BP27" i="10" s="1"/>
  <c r="BO27" i="10" s="1"/>
  <c r="BN27" i="10" s="1"/>
  <c r="BU19" i="10"/>
  <c r="BT19" i="10" s="1"/>
  <c r="BS19" i="10" s="1"/>
  <c r="BR19" i="10" s="1"/>
  <c r="BQ19" i="10" s="1"/>
  <c r="BP19" i="10" s="1"/>
  <c r="BO19" i="10" s="1"/>
  <c r="BN19" i="10" s="1"/>
  <c r="CC12" i="15"/>
  <c r="CB12" i="15" s="1"/>
  <c r="CA12" i="15" s="1"/>
  <c r="BZ12" i="15" s="1"/>
  <c r="BY12" i="15" s="1"/>
  <c r="BX12" i="15" s="1"/>
  <c r="CC11" i="15"/>
  <c r="CB11" i="15" s="1"/>
  <c r="CA11" i="15" s="1"/>
  <c r="BZ11" i="15" s="1"/>
  <c r="BY11" i="15" s="1"/>
  <c r="BX11" i="15" s="1"/>
  <c r="BU35" i="10"/>
  <c r="BT35" i="10" s="1"/>
  <c r="BS35" i="10" s="1"/>
  <c r="BR35" i="10" s="1"/>
  <c r="BQ35" i="10" s="1"/>
  <c r="BP35" i="10" s="1"/>
  <c r="BO35" i="10" s="1"/>
  <c r="BN35" i="10" s="1"/>
  <c r="BU29" i="10"/>
  <c r="BT29" i="10" s="1"/>
  <c r="BS29" i="10" s="1"/>
  <c r="BR29" i="10" s="1"/>
  <c r="BQ29" i="10" s="1"/>
  <c r="BP29" i="10" s="1"/>
  <c r="BO29" i="10" s="1"/>
  <c r="BN29" i="10" s="1"/>
  <c r="BU22" i="10"/>
  <c r="BT22" i="10" s="1"/>
  <c r="BS22" i="10" s="1"/>
  <c r="BR22" i="10" s="1"/>
  <c r="BQ22" i="10" s="1"/>
  <c r="BP22" i="10" s="1"/>
  <c r="BO22" i="10" s="1"/>
  <c r="BN22" i="10" s="1"/>
  <c r="BU34" i="10"/>
  <c r="BT34" i="10" s="1"/>
  <c r="BS34" i="10" s="1"/>
  <c r="BR34" i="10" s="1"/>
  <c r="BQ34" i="10" s="1"/>
  <c r="BP34" i="10" s="1"/>
  <c r="BO34" i="10" s="1"/>
  <c r="BN34" i="10" s="1"/>
  <c r="BU7" i="10"/>
  <c r="BT7" i="10" s="1"/>
  <c r="BS7" i="10" s="1"/>
  <c r="BR7" i="10" s="1"/>
  <c r="BQ7" i="10" s="1"/>
  <c r="BP7" i="10" s="1"/>
  <c r="BO7" i="10" s="1"/>
  <c r="BN7" i="10" s="1"/>
  <c r="BU32" i="10"/>
  <c r="BT32" i="10" s="1"/>
  <c r="BS32" i="10" s="1"/>
  <c r="BR32" i="10" s="1"/>
  <c r="BQ32" i="10" s="1"/>
  <c r="BP32" i="10" s="1"/>
  <c r="BO32" i="10" s="1"/>
  <c r="BN32" i="10" s="1"/>
  <c r="CC25" i="15"/>
  <c r="CB25" i="15" s="1"/>
  <c r="CA25" i="15" s="1"/>
  <c r="BZ25" i="15" s="1"/>
  <c r="BY25" i="15" s="1"/>
  <c r="BX25" i="15" s="1"/>
  <c r="CC17" i="15"/>
  <c r="CB17" i="15" s="1"/>
  <c r="CA17" i="15" s="1"/>
  <c r="BZ17" i="15" s="1"/>
  <c r="BY17" i="15" s="1"/>
  <c r="BX17" i="15" s="1"/>
  <c r="CC40" i="15"/>
  <c r="CB40" i="15" s="1"/>
  <c r="CA40" i="15" s="1"/>
  <c r="BZ40" i="15" s="1"/>
  <c r="BY40" i="15" s="1"/>
  <c r="BX40" i="15" s="1"/>
  <c r="CC36" i="15"/>
  <c r="CB36" i="15" s="1"/>
  <c r="CA36" i="15" s="1"/>
  <c r="BZ36" i="15" s="1"/>
  <c r="BY36" i="15" s="1"/>
  <c r="BX36" i="15" s="1"/>
  <c r="CC39" i="15"/>
  <c r="CB39" i="15" s="1"/>
  <c r="CA39" i="15" s="1"/>
  <c r="BZ39" i="15" s="1"/>
  <c r="BY39" i="15" s="1"/>
  <c r="BX39" i="15" s="1"/>
  <c r="CC8" i="15"/>
  <c r="CB8" i="15" s="1"/>
  <c r="CA8" i="15" s="1"/>
  <c r="BZ8" i="15" s="1"/>
  <c r="BY8" i="15" s="1"/>
  <c r="BX8" i="15" s="1"/>
  <c r="CC20" i="15"/>
  <c r="CB20" i="15" s="1"/>
  <c r="CA20" i="15" s="1"/>
  <c r="BZ20" i="15" s="1"/>
  <c r="BY20" i="15" s="1"/>
  <c r="BX20" i="15" s="1"/>
  <c r="CC23" i="15"/>
  <c r="CB23" i="15" s="1"/>
  <c r="CA23" i="15" s="1"/>
  <c r="BZ23" i="15" s="1"/>
  <c r="BY23" i="15" s="1"/>
  <c r="BX23" i="15" s="1"/>
  <c r="CC33" i="15"/>
  <c r="CB33" i="15" s="1"/>
  <c r="CA33" i="15" s="1"/>
  <c r="BZ33" i="15" s="1"/>
  <c r="BY33" i="15" s="1"/>
  <c r="BX33" i="15" s="1"/>
  <c r="BU33" i="10"/>
  <c r="BT33" i="10" s="1"/>
  <c r="BS33" i="10" s="1"/>
  <c r="BR33" i="10" s="1"/>
  <c r="BQ33" i="10" s="1"/>
  <c r="BP33" i="10" s="1"/>
  <c r="BO33" i="10" s="1"/>
  <c r="BN33" i="10" s="1"/>
  <c r="BU23" i="10"/>
  <c r="BT23" i="10" s="1"/>
  <c r="BS23" i="10" s="1"/>
  <c r="BR23" i="10" s="1"/>
  <c r="BQ23" i="10" s="1"/>
  <c r="BP23" i="10" s="1"/>
  <c r="BO23" i="10" s="1"/>
  <c r="BN23" i="10" s="1"/>
  <c r="BU4" i="10"/>
  <c r="BT4" i="10" s="1"/>
  <c r="BS4" i="10" s="1"/>
  <c r="BR4" i="10" s="1"/>
  <c r="BQ4" i="10" s="1"/>
  <c r="BP4" i="10" s="1"/>
  <c r="BO4" i="10" s="1"/>
  <c r="BN4" i="10" s="1"/>
  <c r="BU39" i="10"/>
  <c r="BT39" i="10" s="1"/>
  <c r="BS39" i="10" s="1"/>
  <c r="BR39" i="10" s="1"/>
  <c r="BQ39" i="10" s="1"/>
  <c r="BP39" i="10" s="1"/>
  <c r="BO39" i="10" s="1"/>
  <c r="BN39" i="10" s="1"/>
  <c r="BU25" i="10"/>
  <c r="BT25" i="10" s="1"/>
  <c r="BS25" i="10" s="1"/>
  <c r="BR25" i="10" s="1"/>
  <c r="BQ25" i="10" s="1"/>
  <c r="BP25" i="10" s="1"/>
  <c r="BO25" i="10" s="1"/>
  <c r="BN25" i="10" s="1"/>
  <c r="BU6" i="10"/>
  <c r="BT6" i="10" s="1"/>
  <c r="BS6" i="10" s="1"/>
  <c r="BR6" i="10" s="1"/>
  <c r="BQ6" i="10" s="1"/>
  <c r="BP6" i="10" s="1"/>
  <c r="BO6" i="10" s="1"/>
  <c r="BN6" i="10" s="1"/>
  <c r="BU43" i="10"/>
  <c r="BT43" i="10" s="1"/>
  <c r="BS43" i="10" s="1"/>
  <c r="BR43" i="10" s="1"/>
  <c r="BQ43" i="10" s="1"/>
  <c r="BP43" i="10" s="1"/>
  <c r="BO43" i="10" s="1"/>
  <c r="BN43" i="10" s="1"/>
  <c r="CC16" i="15"/>
  <c r="CB16" i="15" s="1"/>
  <c r="CA16" i="15" s="1"/>
  <c r="BZ16" i="15" s="1"/>
  <c r="BY16" i="15" s="1"/>
  <c r="BX16" i="15" s="1"/>
  <c r="CC19" i="15"/>
  <c r="CB19" i="15" s="1"/>
  <c r="CA19" i="15" s="1"/>
  <c r="BZ19" i="15" s="1"/>
  <c r="BY19" i="15" s="1"/>
  <c r="BX19" i="15" s="1"/>
  <c r="CC4" i="15"/>
  <c r="CB4" i="15" s="1"/>
  <c r="CA4" i="15" s="1"/>
  <c r="BZ4" i="15" s="1"/>
  <c r="BY4" i="15" s="1"/>
  <c r="BX4" i="15" s="1"/>
  <c r="CC29" i="15"/>
  <c r="CB29" i="15" s="1"/>
  <c r="CA29" i="15" s="1"/>
  <c r="BZ29" i="15" s="1"/>
  <c r="BY29" i="15" s="1"/>
  <c r="BX29" i="15" s="1"/>
  <c r="CC27" i="15"/>
  <c r="CB27" i="15" s="1"/>
  <c r="CA27" i="15" s="1"/>
  <c r="BZ27" i="15" s="1"/>
  <c r="BY27" i="15" s="1"/>
  <c r="BX27" i="15" s="1"/>
  <c r="CC30" i="15"/>
  <c r="CB30" i="15" s="1"/>
  <c r="CA30" i="15" s="1"/>
  <c r="BZ30" i="15" s="1"/>
  <c r="BY30" i="15" s="1"/>
  <c r="BX30" i="15" s="1"/>
  <c r="CC41" i="15"/>
  <c r="CB41" i="15" s="1"/>
  <c r="CA41" i="15" s="1"/>
  <c r="BZ41" i="15" s="1"/>
  <c r="BY41" i="15" s="1"/>
  <c r="BX41" i="15" s="1"/>
  <c r="BU42" i="10"/>
  <c r="BT42" i="10" s="1"/>
  <c r="BS42" i="10" s="1"/>
  <c r="BR42" i="10" s="1"/>
  <c r="BQ42" i="10" s="1"/>
  <c r="BP42" i="10" s="1"/>
  <c r="BO42" i="10" s="1"/>
  <c r="BN42" i="10" s="1"/>
  <c r="BU37" i="10"/>
  <c r="BT37" i="10" s="1"/>
  <c r="BS37" i="10" s="1"/>
  <c r="BR37" i="10" s="1"/>
  <c r="BQ37" i="10" s="1"/>
  <c r="BP37" i="10" s="1"/>
  <c r="BO37" i="10" s="1"/>
  <c r="BN37" i="10" s="1"/>
  <c r="CC9" i="15"/>
  <c r="CB9" i="15" s="1"/>
  <c r="CA9" i="15" s="1"/>
  <c r="BZ9" i="15" s="1"/>
  <c r="BY9" i="15" s="1"/>
  <c r="BX9" i="15" s="1"/>
  <c r="CC42" i="15"/>
  <c r="CB42" i="15" s="1"/>
  <c r="CA42" i="15" s="1"/>
  <c r="BZ42" i="15" s="1"/>
  <c r="BY42" i="15" s="1"/>
  <c r="BX42" i="15" s="1"/>
  <c r="BU24" i="10"/>
  <c r="BT24" i="10" s="1"/>
  <c r="BS24" i="10" s="1"/>
  <c r="BR24" i="10" s="1"/>
  <c r="BQ24" i="10" s="1"/>
  <c r="BP24" i="10" s="1"/>
  <c r="BO24" i="10" s="1"/>
  <c r="BN24" i="10" s="1"/>
  <c r="BU31" i="10"/>
  <c r="BT31" i="10" s="1"/>
  <c r="BS31" i="10" s="1"/>
  <c r="BR31" i="10" s="1"/>
  <c r="BQ31" i="10" s="1"/>
  <c r="BP31" i="10" s="1"/>
  <c r="BO31" i="10" s="1"/>
  <c r="BN31" i="10" s="1"/>
  <c r="BU30" i="10"/>
  <c r="BT30" i="10" s="1"/>
  <c r="BS30" i="10" s="1"/>
  <c r="BR30" i="10" s="1"/>
  <c r="BQ30" i="10" s="1"/>
  <c r="BP30" i="10" s="1"/>
  <c r="BO30" i="10" s="1"/>
  <c r="BN30" i="10" s="1"/>
  <c r="BU38" i="10"/>
  <c r="BT38" i="10" s="1"/>
  <c r="BS38" i="10" s="1"/>
  <c r="BR38" i="10" s="1"/>
  <c r="BQ38" i="10" s="1"/>
  <c r="BP38" i="10" s="1"/>
  <c r="BO38" i="10" s="1"/>
  <c r="BN38" i="10" s="1"/>
  <c r="BU9" i="10"/>
  <c r="BT9" i="10" s="1"/>
  <c r="BS9" i="10" s="1"/>
  <c r="BR9" i="10" s="1"/>
  <c r="BQ9" i="10" s="1"/>
  <c r="BP9" i="10" s="1"/>
  <c r="BO9" i="10" s="1"/>
  <c r="BN9" i="10" s="1"/>
  <c r="CC21" i="15"/>
  <c r="CB21" i="15" s="1"/>
  <c r="CA21" i="15" s="1"/>
  <c r="BZ21" i="15" s="1"/>
  <c r="BY21" i="15" s="1"/>
  <c r="BX21" i="15" s="1"/>
  <c r="CC43" i="15"/>
  <c r="CB43" i="15" s="1"/>
  <c r="CA43" i="15" s="1"/>
  <c r="BZ43" i="15" s="1"/>
  <c r="BY43" i="15" s="1"/>
  <c r="BX43" i="15" s="1"/>
  <c r="CC24" i="15"/>
  <c r="CB24" i="15" s="1"/>
  <c r="CA24" i="15" s="1"/>
  <c r="BZ24" i="15" s="1"/>
  <c r="BY24" i="15" s="1"/>
  <c r="BX24" i="15" s="1"/>
  <c r="CC14" i="15"/>
  <c r="CB14" i="15" s="1"/>
  <c r="CA14" i="15" s="1"/>
  <c r="BZ14" i="15" s="1"/>
  <c r="BY14" i="15" s="1"/>
  <c r="BX14" i="15" s="1"/>
  <c r="CC18" i="15"/>
  <c r="CB18" i="15" s="1"/>
  <c r="CA18" i="15" s="1"/>
  <c r="BZ18" i="15" s="1"/>
  <c r="BY18" i="15" s="1"/>
  <c r="BX18" i="15" s="1"/>
  <c r="CC35" i="15"/>
  <c r="CB35" i="15" s="1"/>
  <c r="CA35" i="15" s="1"/>
  <c r="BZ35" i="15" s="1"/>
  <c r="BY35" i="15" s="1"/>
  <c r="BX35" i="15" s="1"/>
  <c r="CC31" i="15"/>
  <c r="CB31" i="15" s="1"/>
  <c r="CA31" i="15" s="1"/>
  <c r="BZ31" i="15" s="1"/>
  <c r="BY31" i="15" s="1"/>
  <c r="BX31" i="15" s="1"/>
  <c r="CC37" i="15"/>
  <c r="CB37" i="15" s="1"/>
  <c r="CA37" i="15" s="1"/>
  <c r="BZ37" i="15" s="1"/>
  <c r="BY37" i="15" s="1"/>
  <c r="BX37" i="15" s="1"/>
  <c r="BU26" i="10"/>
  <c r="BT26" i="10" s="1"/>
  <c r="BS26" i="10" s="1"/>
  <c r="BR26" i="10" s="1"/>
  <c r="BQ26" i="10" s="1"/>
  <c r="BP26" i="10" s="1"/>
  <c r="BO26" i="10" s="1"/>
  <c r="BN26" i="10" s="1"/>
  <c r="BU5" i="10"/>
  <c r="BT5" i="10" s="1"/>
  <c r="BS5" i="10" s="1"/>
  <c r="BR5" i="10" s="1"/>
  <c r="BQ5" i="10" s="1"/>
  <c r="BP5" i="10" s="1"/>
  <c r="BO5" i="10" s="1"/>
  <c r="BN5" i="10" s="1"/>
  <c r="CC10" i="15"/>
  <c r="CB10" i="15" s="1"/>
  <c r="CA10" i="15" s="1"/>
  <c r="BZ10" i="15" s="1"/>
  <c r="BY10" i="15" s="1"/>
  <c r="BX10" i="15" s="1"/>
  <c r="BX9" i="1"/>
  <c r="BW9" i="1" s="1"/>
  <c r="BV9" i="1" s="1"/>
  <c r="BU9" i="1" s="1"/>
  <c r="BT9" i="1" s="1"/>
  <c r="BS9" i="1" s="1"/>
  <c r="BR9" i="1" s="1"/>
  <c r="BX5" i="1"/>
  <c r="BW5" i="1" s="1"/>
  <c r="BV5" i="1" s="1"/>
  <c r="BU5" i="1" s="1"/>
  <c r="BT5" i="1" s="1"/>
  <c r="BS5" i="1" s="1"/>
  <c r="BR5" i="1" s="1"/>
  <c r="BX8" i="1"/>
  <c r="BW8" i="1" s="1"/>
  <c r="BV8" i="1" s="1"/>
  <c r="BU8" i="1" s="1"/>
  <c r="BT8" i="1" s="1"/>
  <c r="BS8" i="1" s="1"/>
  <c r="BR8" i="1" s="1"/>
  <c r="BX6" i="1"/>
  <c r="BW6" i="1" s="1"/>
  <c r="BV6" i="1" s="1"/>
  <c r="BU6" i="1" s="1"/>
  <c r="BT6" i="1" s="1"/>
  <c r="BS6" i="1" s="1"/>
  <c r="BR6" i="1" s="1"/>
  <c r="BX7" i="1"/>
  <c r="BW7" i="1" s="1"/>
  <c r="BV7" i="1" s="1"/>
  <c r="BU7" i="1" s="1"/>
  <c r="BT7" i="1" s="1"/>
  <c r="BS7" i="1" s="1"/>
  <c r="BR7" i="1" s="1"/>
  <c r="CP42" i="15"/>
  <c r="CO42" i="15" s="1"/>
  <c r="CN42" i="15" s="1"/>
  <c r="CP10" i="15"/>
  <c r="CO10" i="15" s="1"/>
  <c r="CN10" i="15" s="1"/>
  <c r="CP9" i="15"/>
  <c r="CO9" i="15" s="1"/>
  <c r="CN9" i="15" s="1"/>
  <c r="CP12" i="15"/>
  <c r="CO12" i="15" s="1"/>
  <c r="CN12" i="15" s="1"/>
  <c r="CP11" i="15"/>
  <c r="CO11" i="15" s="1"/>
  <c r="CN11" i="15" s="1"/>
  <c r="CF37" i="10"/>
  <c r="CF42" i="10"/>
  <c r="CF33" i="10"/>
  <c r="CF27" i="10"/>
  <c r="CF26" i="10"/>
  <c r="CF5" i="10"/>
  <c r="CF19" i="10"/>
  <c r="CF23" i="10"/>
  <c r="CP35" i="15"/>
  <c r="CO35" i="15" s="1"/>
  <c r="CN35" i="15" s="1"/>
  <c r="CP23" i="15"/>
  <c r="CO23" i="15" s="1"/>
  <c r="CN23" i="15" s="1"/>
  <c r="CP27" i="15"/>
  <c r="CO27" i="15" s="1"/>
  <c r="CN27" i="15" s="1"/>
  <c r="CP20" i="15"/>
  <c r="CO20" i="15" s="1"/>
  <c r="CN20" i="15" s="1"/>
  <c r="CP13" i="15"/>
  <c r="CO13" i="15" s="1"/>
  <c r="CN13" i="15" s="1"/>
  <c r="CP38" i="15"/>
  <c r="CO38" i="15" s="1"/>
  <c r="CN38" i="15" s="1"/>
  <c r="CP8" i="15"/>
  <c r="CO8" i="15" s="1"/>
  <c r="CN8" i="15" s="1"/>
  <c r="CP41" i="15"/>
  <c r="CO41" i="15" s="1"/>
  <c r="CN41" i="15" s="1"/>
  <c r="CP39" i="15"/>
  <c r="CO39" i="15" s="1"/>
  <c r="CN39" i="15" s="1"/>
  <c r="CP33" i="15"/>
  <c r="CO33" i="15" s="1"/>
  <c r="CN33" i="15" s="1"/>
  <c r="CP29" i="15"/>
  <c r="CO29" i="15" s="1"/>
  <c r="CN29" i="15" s="1"/>
  <c r="CP7" i="15"/>
  <c r="CO7" i="15" s="1"/>
  <c r="CN7" i="15" s="1"/>
  <c r="CP26" i="15"/>
  <c r="CO26" i="15" s="1"/>
  <c r="CN26" i="15" s="1"/>
  <c r="CP18" i="15"/>
  <c r="CO18" i="15" s="1"/>
  <c r="CN18" i="15" s="1"/>
  <c r="CP4" i="15"/>
  <c r="CO4" i="15" s="1"/>
  <c r="CN4" i="15" s="1"/>
  <c r="CP37" i="15"/>
  <c r="CO37" i="15" s="1"/>
  <c r="CN37" i="15" s="1"/>
  <c r="CP30" i="15"/>
  <c r="CO30" i="15" s="1"/>
  <c r="CN30" i="15" s="1"/>
  <c r="CP31" i="15"/>
  <c r="CO31" i="15" s="1"/>
  <c r="CN31" i="15" s="1"/>
  <c r="BX14" i="1"/>
  <c r="BW14" i="1" s="1"/>
  <c r="BV14" i="1" s="1"/>
  <c r="BU14" i="1" s="1"/>
  <c r="BT14" i="1" s="1"/>
  <c r="BS14" i="1" s="1"/>
  <c r="BR14" i="1" s="1"/>
  <c r="BX22" i="1"/>
  <c r="BW22" i="1" s="1"/>
  <c r="BV22" i="1" s="1"/>
  <c r="BU22" i="1" s="1"/>
  <c r="BT22" i="1" s="1"/>
  <c r="BS22" i="1" s="1"/>
  <c r="BR22" i="1" s="1"/>
  <c r="CP19" i="15"/>
  <c r="CO19" i="15" s="1"/>
  <c r="CN19" i="15" s="1"/>
  <c r="CP6" i="15"/>
  <c r="CO6" i="15" s="1"/>
  <c r="CN6" i="15" s="1"/>
  <c r="CP14" i="15"/>
  <c r="CO14" i="15" s="1"/>
  <c r="CN14" i="15" s="1"/>
  <c r="CP36" i="15"/>
  <c r="CO36" i="15" s="1"/>
  <c r="CN36" i="15" s="1"/>
  <c r="CP43" i="15"/>
  <c r="CO43" i="15" s="1"/>
  <c r="CN43" i="15" s="1"/>
  <c r="CP25" i="15"/>
  <c r="CO25" i="15" s="1"/>
  <c r="CN25" i="15" s="1"/>
  <c r="CP22" i="15"/>
  <c r="CO22" i="15" s="1"/>
  <c r="CN22" i="15" s="1"/>
  <c r="CP21" i="15"/>
  <c r="CO21" i="15" s="1"/>
  <c r="CN21" i="15" s="1"/>
  <c r="CP16" i="15"/>
  <c r="CO16" i="15" s="1"/>
  <c r="CN16" i="15" s="1"/>
  <c r="CR1" i="15"/>
  <c r="CP40" i="15"/>
  <c r="CO40" i="15" s="1"/>
  <c r="CN40" i="15" s="1"/>
  <c r="CP32" i="15"/>
  <c r="CO32" i="15" s="1"/>
  <c r="CN32" i="15" s="1"/>
  <c r="CP24" i="15"/>
  <c r="CO24" i="15" s="1"/>
  <c r="CN24" i="15" s="1"/>
  <c r="CP17" i="15"/>
  <c r="CO17" i="15" s="1"/>
  <c r="CN17" i="15" s="1"/>
  <c r="CP15" i="15"/>
  <c r="CO15" i="15" s="1"/>
  <c r="CN15" i="15" s="1"/>
  <c r="CP5" i="15"/>
  <c r="CO5" i="15" s="1"/>
  <c r="CN5" i="15" s="1"/>
  <c r="CF36" i="10"/>
  <c r="CF7" i="10"/>
  <c r="CF4" i="10"/>
  <c r="CF39" i="10"/>
  <c r="CF35" i="10"/>
  <c r="CF32" i="10"/>
  <c r="CF9" i="10"/>
  <c r="CH1" i="10"/>
  <c r="CP28" i="10" s="1"/>
  <c r="CO28" i="10" s="1"/>
  <c r="CN28" i="10" s="1"/>
  <c r="CM28" i="10" s="1"/>
  <c r="CL28" i="10" s="1"/>
  <c r="CK28" i="10" s="1"/>
  <c r="CJ28" i="10" s="1"/>
  <c r="CI28" i="10" s="1"/>
  <c r="CH28" i="10" s="1"/>
  <c r="CF34" i="10"/>
  <c r="CF21" i="10"/>
  <c r="CF29" i="10"/>
  <c r="CF20" i="10"/>
  <c r="CF6" i="10"/>
  <c r="CF31" i="10"/>
  <c r="CF22" i="10"/>
  <c r="CF24" i="10"/>
  <c r="CF18" i="10"/>
  <c r="CF25" i="10"/>
  <c r="CF43" i="10"/>
  <c r="CF38" i="10"/>
  <c r="CF30" i="10"/>
  <c r="CF8" i="10"/>
  <c r="BX37" i="1"/>
  <c r="BW37" i="1" s="1"/>
  <c r="BV37" i="1" s="1"/>
  <c r="BU37" i="1" s="1"/>
  <c r="BT37" i="1" s="1"/>
  <c r="BS37" i="1" s="1"/>
  <c r="BR37" i="1" s="1"/>
  <c r="BX24" i="1"/>
  <c r="BW24" i="1" s="1"/>
  <c r="BV24" i="1" s="1"/>
  <c r="BU24" i="1" s="1"/>
  <c r="BT24" i="1" s="1"/>
  <c r="BS24" i="1" s="1"/>
  <c r="BR24" i="1" s="1"/>
  <c r="BX25" i="1"/>
  <c r="BW25" i="1" s="1"/>
  <c r="BV25" i="1" s="1"/>
  <c r="BU25" i="1" s="1"/>
  <c r="BT25" i="1" s="1"/>
  <c r="BS25" i="1" s="1"/>
  <c r="BR25" i="1" s="1"/>
  <c r="BX12" i="1"/>
  <c r="BW12" i="1" s="1"/>
  <c r="BV12" i="1" s="1"/>
  <c r="BU12" i="1" s="1"/>
  <c r="BT12" i="1" s="1"/>
  <c r="BS12" i="1" s="1"/>
  <c r="BR12" i="1" s="1"/>
  <c r="BX32" i="1"/>
  <c r="BW32" i="1" s="1"/>
  <c r="BV32" i="1" s="1"/>
  <c r="BU32" i="1" s="1"/>
  <c r="BT32" i="1" s="1"/>
  <c r="BS32" i="1" s="1"/>
  <c r="BR32" i="1" s="1"/>
  <c r="BX16" i="1"/>
  <c r="BW16" i="1" s="1"/>
  <c r="BV16" i="1" s="1"/>
  <c r="BU16" i="1" s="1"/>
  <c r="BT16" i="1" s="1"/>
  <c r="BS16" i="1" s="1"/>
  <c r="BR16" i="1" s="1"/>
  <c r="BZ1" i="1"/>
  <c r="BX19" i="1"/>
  <c r="BW19" i="1" s="1"/>
  <c r="BV19" i="1" s="1"/>
  <c r="BU19" i="1" s="1"/>
  <c r="BT19" i="1" s="1"/>
  <c r="BS19" i="1" s="1"/>
  <c r="BR19" i="1" s="1"/>
  <c r="BX41" i="1"/>
  <c r="BW41" i="1" s="1"/>
  <c r="BV41" i="1" s="1"/>
  <c r="BU41" i="1" s="1"/>
  <c r="BT41" i="1" s="1"/>
  <c r="BS41" i="1" s="1"/>
  <c r="BR41" i="1" s="1"/>
  <c r="BX35" i="1"/>
  <c r="BW35" i="1" s="1"/>
  <c r="BV35" i="1" s="1"/>
  <c r="BU35" i="1" s="1"/>
  <c r="BT35" i="1" s="1"/>
  <c r="BS35" i="1" s="1"/>
  <c r="BR35" i="1" s="1"/>
  <c r="BX26" i="1"/>
  <c r="BW26" i="1" s="1"/>
  <c r="BV26" i="1" s="1"/>
  <c r="BU26" i="1" s="1"/>
  <c r="BT26" i="1" s="1"/>
  <c r="BS26" i="1" s="1"/>
  <c r="BR26" i="1" s="1"/>
  <c r="BX31" i="1"/>
  <c r="BW31" i="1" s="1"/>
  <c r="BV31" i="1" s="1"/>
  <c r="BU31" i="1" s="1"/>
  <c r="BT31" i="1" s="1"/>
  <c r="BS31" i="1" s="1"/>
  <c r="BR31" i="1" s="1"/>
  <c r="BX18" i="1"/>
  <c r="BW18" i="1" s="1"/>
  <c r="BV18" i="1" s="1"/>
  <c r="BU18" i="1" s="1"/>
  <c r="BT18" i="1" s="1"/>
  <c r="BS18" i="1" s="1"/>
  <c r="BR18" i="1" s="1"/>
  <c r="BX15" i="1"/>
  <c r="BW15" i="1" s="1"/>
  <c r="BV15" i="1" s="1"/>
  <c r="BU15" i="1" s="1"/>
  <c r="BT15" i="1" s="1"/>
  <c r="BS15" i="1" s="1"/>
  <c r="BR15" i="1" s="1"/>
  <c r="BX43" i="1"/>
  <c r="BW43" i="1" s="1"/>
  <c r="BV43" i="1" s="1"/>
  <c r="BU43" i="1" s="1"/>
  <c r="BT43" i="1" s="1"/>
  <c r="BS43" i="1" s="1"/>
  <c r="BR43" i="1" s="1"/>
  <c r="BX17" i="1"/>
  <c r="BW17" i="1" s="1"/>
  <c r="BV17" i="1" s="1"/>
  <c r="BU17" i="1" s="1"/>
  <c r="BT17" i="1" s="1"/>
  <c r="BS17" i="1" s="1"/>
  <c r="BR17" i="1" s="1"/>
  <c r="BX11" i="1"/>
  <c r="BW11" i="1" s="1"/>
  <c r="BV11" i="1" s="1"/>
  <c r="BU11" i="1" s="1"/>
  <c r="BT11" i="1" s="1"/>
  <c r="BS11" i="1" s="1"/>
  <c r="BR11" i="1" s="1"/>
  <c r="BX13" i="1"/>
  <c r="BW13" i="1" s="1"/>
  <c r="BV13" i="1" s="1"/>
  <c r="BU13" i="1" s="1"/>
  <c r="BT13" i="1" s="1"/>
  <c r="BS13" i="1" s="1"/>
  <c r="BR13" i="1" s="1"/>
  <c r="BX34" i="1"/>
  <c r="BW34" i="1" s="1"/>
  <c r="BV34" i="1" s="1"/>
  <c r="BU34" i="1" s="1"/>
  <c r="BT34" i="1" s="1"/>
  <c r="BS34" i="1" s="1"/>
  <c r="BR34" i="1" s="1"/>
  <c r="BX10" i="1"/>
  <c r="BW10" i="1" s="1"/>
  <c r="BV10" i="1" s="1"/>
  <c r="BU10" i="1" s="1"/>
  <c r="BT10" i="1" s="1"/>
  <c r="BS10" i="1" s="1"/>
  <c r="BR10" i="1" s="1"/>
  <c r="BX33" i="1"/>
  <c r="BW33" i="1" s="1"/>
  <c r="BV33" i="1" s="1"/>
  <c r="BU33" i="1" s="1"/>
  <c r="BT33" i="1" s="1"/>
  <c r="BS33" i="1" s="1"/>
  <c r="BR33" i="1" s="1"/>
  <c r="BX20" i="1"/>
  <c r="BW20" i="1" s="1"/>
  <c r="BV20" i="1" s="1"/>
  <c r="BU20" i="1" s="1"/>
  <c r="BT20" i="1" s="1"/>
  <c r="BS20" i="1" s="1"/>
  <c r="BR20" i="1" s="1"/>
  <c r="BX40" i="1"/>
  <c r="BW40" i="1" s="1"/>
  <c r="BV40" i="1" s="1"/>
  <c r="BU40" i="1" s="1"/>
  <c r="BT40" i="1" s="1"/>
  <c r="BS40" i="1" s="1"/>
  <c r="BR40" i="1" s="1"/>
  <c r="BX21" i="1"/>
  <c r="BW21" i="1" s="1"/>
  <c r="BV21" i="1" s="1"/>
  <c r="BU21" i="1" s="1"/>
  <c r="BT21" i="1" s="1"/>
  <c r="BS21" i="1" s="1"/>
  <c r="BR21" i="1" s="1"/>
  <c r="BX27" i="1"/>
  <c r="BW27" i="1" s="1"/>
  <c r="BV27" i="1" s="1"/>
  <c r="BU27" i="1" s="1"/>
  <c r="BT27" i="1" s="1"/>
  <c r="BS27" i="1" s="1"/>
  <c r="BR27" i="1" s="1"/>
  <c r="BX29" i="1"/>
  <c r="BW29" i="1" s="1"/>
  <c r="BV29" i="1" s="1"/>
  <c r="BU29" i="1" s="1"/>
  <c r="BT29" i="1" s="1"/>
  <c r="BS29" i="1" s="1"/>
  <c r="BR29" i="1" s="1"/>
  <c r="BX36" i="1"/>
  <c r="BW36" i="1" s="1"/>
  <c r="BV36" i="1" s="1"/>
  <c r="BU36" i="1" s="1"/>
  <c r="BT36" i="1" s="1"/>
  <c r="BS36" i="1" s="1"/>
  <c r="BR36" i="1" s="1"/>
  <c r="BX23" i="1"/>
  <c r="BW23" i="1" s="1"/>
  <c r="BV23" i="1" s="1"/>
  <c r="BU23" i="1" s="1"/>
  <c r="BT23" i="1" s="1"/>
  <c r="BS23" i="1" s="1"/>
  <c r="BR23" i="1" s="1"/>
  <c r="BX39" i="1"/>
  <c r="BW39" i="1" s="1"/>
  <c r="BV39" i="1" s="1"/>
  <c r="BU39" i="1" s="1"/>
  <c r="BT39" i="1" s="1"/>
  <c r="BS39" i="1" s="1"/>
  <c r="BR39" i="1" s="1"/>
  <c r="BX4" i="1"/>
  <c r="BW4" i="1" s="1"/>
  <c r="BV4" i="1" s="1"/>
  <c r="BU4" i="1" s="1"/>
  <c r="BT4" i="1" s="1"/>
  <c r="BS4" i="1" s="1"/>
  <c r="BR4" i="1" s="1"/>
  <c r="BX30" i="1"/>
  <c r="BW30" i="1" s="1"/>
  <c r="BV30" i="1" s="1"/>
  <c r="BU30" i="1" s="1"/>
  <c r="BT30" i="1" s="1"/>
  <c r="BS30" i="1" s="1"/>
  <c r="BR30" i="1" s="1"/>
  <c r="BX42" i="1"/>
  <c r="BW42" i="1" s="1"/>
  <c r="BV42" i="1" s="1"/>
  <c r="BU42" i="1" s="1"/>
  <c r="BT42" i="1" s="1"/>
  <c r="BS42" i="1" s="1"/>
  <c r="BR42" i="1" s="1"/>
  <c r="BX38" i="1"/>
  <c r="BW38" i="1" s="1"/>
  <c r="BV38" i="1" s="1"/>
  <c r="BU38" i="1" s="1"/>
  <c r="BT38" i="1" s="1"/>
  <c r="BS38" i="1" s="1"/>
  <c r="BR38" i="1" s="1"/>
  <c r="CZ34" i="15" l="1"/>
  <c r="CY34" i="15" s="1"/>
  <c r="CX34" i="15" s="1"/>
  <c r="CW34" i="15" s="1"/>
  <c r="CV34" i="15" s="1"/>
  <c r="CU34" i="15" s="1"/>
  <c r="CT34" i="15" s="1"/>
  <c r="CS34" i="15" s="1"/>
  <c r="CR34" i="15" s="1"/>
  <c r="CZ28" i="15"/>
  <c r="CY28" i="15" s="1"/>
  <c r="CX28" i="15" s="1"/>
  <c r="CW28" i="15" s="1"/>
  <c r="CV28" i="15" s="1"/>
  <c r="CU28" i="15" s="1"/>
  <c r="CT28" i="15" s="1"/>
  <c r="CS28" i="15" s="1"/>
  <c r="CR28" i="15" s="1"/>
  <c r="CF28" i="1"/>
  <c r="CE28" i="1" s="1"/>
  <c r="CD28" i="1" s="1"/>
  <c r="CC28" i="1" s="1"/>
  <c r="CB28" i="1" s="1"/>
  <c r="CA28" i="1" s="1"/>
  <c r="BZ28" i="1" s="1"/>
  <c r="CE38" i="10"/>
  <c r="CD38" i="10" s="1"/>
  <c r="CC38" i="10" s="1"/>
  <c r="CB38" i="10" s="1"/>
  <c r="CA38" i="10" s="1"/>
  <c r="BZ38" i="10" s="1"/>
  <c r="BY38" i="10" s="1"/>
  <c r="BX38" i="10" s="1"/>
  <c r="CE34" i="10"/>
  <c r="CD34" i="10" s="1"/>
  <c r="CC34" i="10" s="1"/>
  <c r="CB34" i="10" s="1"/>
  <c r="CA34" i="10" s="1"/>
  <c r="BZ34" i="10" s="1"/>
  <c r="BY34" i="10" s="1"/>
  <c r="BX34" i="10" s="1"/>
  <c r="CE8" i="10"/>
  <c r="CD8" i="10" s="1"/>
  <c r="CC8" i="10" s="1"/>
  <c r="CB8" i="10" s="1"/>
  <c r="CA8" i="10" s="1"/>
  <c r="BZ8" i="10" s="1"/>
  <c r="BY8" i="10" s="1"/>
  <c r="BX8" i="10" s="1"/>
  <c r="CE25" i="10"/>
  <c r="CD25" i="10" s="1"/>
  <c r="CC25" i="10" s="1"/>
  <c r="CB25" i="10" s="1"/>
  <c r="CA25" i="10" s="1"/>
  <c r="BZ25" i="10" s="1"/>
  <c r="BY25" i="10" s="1"/>
  <c r="BX25" i="10" s="1"/>
  <c r="CE31" i="10"/>
  <c r="CD31" i="10" s="1"/>
  <c r="CC31" i="10" s="1"/>
  <c r="CB31" i="10" s="1"/>
  <c r="CA31" i="10" s="1"/>
  <c r="BZ31" i="10" s="1"/>
  <c r="BY31" i="10" s="1"/>
  <c r="BX31" i="10" s="1"/>
  <c r="CE29" i="10"/>
  <c r="CD29" i="10" s="1"/>
  <c r="CC29" i="10" s="1"/>
  <c r="CB29" i="10" s="1"/>
  <c r="CA29" i="10" s="1"/>
  <c r="BZ29" i="10" s="1"/>
  <c r="BY29" i="10" s="1"/>
  <c r="BX29" i="10" s="1"/>
  <c r="CE35" i="10"/>
  <c r="CD35" i="10" s="1"/>
  <c r="CC35" i="10" s="1"/>
  <c r="CB35" i="10" s="1"/>
  <c r="CA35" i="10" s="1"/>
  <c r="BZ35" i="10" s="1"/>
  <c r="BY35" i="10" s="1"/>
  <c r="BX35" i="10" s="1"/>
  <c r="CE4" i="10"/>
  <c r="CD4" i="10" s="1"/>
  <c r="CC4" i="10" s="1"/>
  <c r="CB4" i="10" s="1"/>
  <c r="CA4" i="10" s="1"/>
  <c r="BZ4" i="10" s="1"/>
  <c r="BY4" i="10" s="1"/>
  <c r="BX4" i="10" s="1"/>
  <c r="CE36" i="10"/>
  <c r="CD36" i="10" s="1"/>
  <c r="CC36" i="10" s="1"/>
  <c r="CB36" i="10" s="1"/>
  <c r="CA36" i="10" s="1"/>
  <c r="BZ36" i="10" s="1"/>
  <c r="BY36" i="10" s="1"/>
  <c r="BX36" i="10" s="1"/>
  <c r="CM25" i="15"/>
  <c r="CL25" i="15" s="1"/>
  <c r="CK25" i="15" s="1"/>
  <c r="CJ25" i="15" s="1"/>
  <c r="CI25" i="15" s="1"/>
  <c r="CH25" i="15" s="1"/>
  <c r="CM14" i="15"/>
  <c r="CL14" i="15" s="1"/>
  <c r="CK14" i="15" s="1"/>
  <c r="CJ14" i="15" s="1"/>
  <c r="CI14" i="15" s="1"/>
  <c r="CH14" i="15" s="1"/>
  <c r="CM37" i="15"/>
  <c r="CL37" i="15" s="1"/>
  <c r="CK37" i="15" s="1"/>
  <c r="CJ37" i="15" s="1"/>
  <c r="CI37" i="15" s="1"/>
  <c r="CH37" i="15" s="1"/>
  <c r="CM7" i="15"/>
  <c r="CL7" i="15" s="1"/>
  <c r="CK7" i="15" s="1"/>
  <c r="CJ7" i="15" s="1"/>
  <c r="CI7" i="15" s="1"/>
  <c r="CH7" i="15" s="1"/>
  <c r="CM41" i="15"/>
  <c r="CL41" i="15" s="1"/>
  <c r="CK41" i="15" s="1"/>
  <c r="CJ41" i="15" s="1"/>
  <c r="CI41" i="15" s="1"/>
  <c r="CH41" i="15" s="1"/>
  <c r="CM20" i="15"/>
  <c r="CL20" i="15" s="1"/>
  <c r="CK20" i="15" s="1"/>
  <c r="CJ20" i="15" s="1"/>
  <c r="CI20" i="15" s="1"/>
  <c r="CH20" i="15" s="1"/>
  <c r="CE23" i="10"/>
  <c r="CD23" i="10" s="1"/>
  <c r="CC23" i="10" s="1"/>
  <c r="CB23" i="10" s="1"/>
  <c r="CA23" i="10" s="1"/>
  <c r="BZ23" i="10" s="1"/>
  <c r="BY23" i="10" s="1"/>
  <c r="BX23" i="10" s="1"/>
  <c r="CE27" i="10"/>
  <c r="CD27" i="10" s="1"/>
  <c r="CC27" i="10" s="1"/>
  <c r="CB27" i="10" s="1"/>
  <c r="CA27" i="10" s="1"/>
  <c r="BZ27" i="10" s="1"/>
  <c r="BY27" i="10" s="1"/>
  <c r="BX27" i="10" s="1"/>
  <c r="CM11" i="15"/>
  <c r="CL11" i="15" s="1"/>
  <c r="CK11" i="15" s="1"/>
  <c r="CJ11" i="15" s="1"/>
  <c r="CI11" i="15" s="1"/>
  <c r="CH11" i="15" s="1"/>
  <c r="CM9" i="15"/>
  <c r="CL9" i="15" s="1"/>
  <c r="CK9" i="15" s="1"/>
  <c r="CJ9" i="15" s="1"/>
  <c r="CI9" i="15" s="1"/>
  <c r="CH9" i="15" s="1"/>
  <c r="CE14" i="10"/>
  <c r="CD14" i="10" s="1"/>
  <c r="CC14" i="10" s="1"/>
  <c r="CB14" i="10" s="1"/>
  <c r="CA14" i="10" s="1"/>
  <c r="BZ14" i="10" s="1"/>
  <c r="BY14" i="10" s="1"/>
  <c r="BX14" i="10" s="1"/>
  <c r="CE15" i="10"/>
  <c r="CD15" i="10" s="1"/>
  <c r="CC15" i="10" s="1"/>
  <c r="CB15" i="10" s="1"/>
  <c r="CA15" i="10" s="1"/>
  <c r="BZ15" i="10" s="1"/>
  <c r="BY15" i="10" s="1"/>
  <c r="BX15" i="10" s="1"/>
  <c r="CE30" i="10"/>
  <c r="CD30" i="10" s="1"/>
  <c r="CC30" i="10" s="1"/>
  <c r="CB30" i="10" s="1"/>
  <c r="CA30" i="10" s="1"/>
  <c r="BZ30" i="10" s="1"/>
  <c r="BY30" i="10" s="1"/>
  <c r="BX30" i="10" s="1"/>
  <c r="CE18" i="10"/>
  <c r="CD18" i="10" s="1"/>
  <c r="CC18" i="10" s="1"/>
  <c r="CB18" i="10" s="1"/>
  <c r="CA18" i="10" s="1"/>
  <c r="BZ18" i="10" s="1"/>
  <c r="BY18" i="10" s="1"/>
  <c r="BX18" i="10" s="1"/>
  <c r="CE21" i="10"/>
  <c r="CD21" i="10" s="1"/>
  <c r="CC21" i="10" s="1"/>
  <c r="CB21" i="10" s="1"/>
  <c r="CA21" i="10" s="1"/>
  <c r="BZ21" i="10" s="1"/>
  <c r="BY21" i="10" s="1"/>
  <c r="BX21" i="10" s="1"/>
  <c r="CE9" i="10"/>
  <c r="CD9" i="10" s="1"/>
  <c r="CC9" i="10" s="1"/>
  <c r="CB9" i="10" s="1"/>
  <c r="CA9" i="10" s="1"/>
  <c r="BZ9" i="10" s="1"/>
  <c r="BY9" i="10" s="1"/>
  <c r="BX9" i="10" s="1"/>
  <c r="CE7" i="10"/>
  <c r="CD7" i="10" s="1"/>
  <c r="CC7" i="10" s="1"/>
  <c r="CB7" i="10" s="1"/>
  <c r="CA7" i="10" s="1"/>
  <c r="BZ7" i="10" s="1"/>
  <c r="BY7" i="10" s="1"/>
  <c r="BX7" i="10" s="1"/>
  <c r="CM5" i="15"/>
  <c r="CL5" i="15" s="1"/>
  <c r="CK5" i="15" s="1"/>
  <c r="CJ5" i="15" s="1"/>
  <c r="CI5" i="15" s="1"/>
  <c r="CH5" i="15" s="1"/>
  <c r="CM24" i="15"/>
  <c r="CL24" i="15" s="1"/>
  <c r="CK24" i="15" s="1"/>
  <c r="CJ24" i="15" s="1"/>
  <c r="CI24" i="15" s="1"/>
  <c r="CH24" i="15" s="1"/>
  <c r="CM16" i="15"/>
  <c r="CL16" i="15" s="1"/>
  <c r="CK16" i="15" s="1"/>
  <c r="CJ16" i="15" s="1"/>
  <c r="CI16" i="15" s="1"/>
  <c r="CH16" i="15" s="1"/>
  <c r="CM6" i="15"/>
  <c r="CL6" i="15" s="1"/>
  <c r="CK6" i="15" s="1"/>
  <c r="CJ6" i="15" s="1"/>
  <c r="CI6" i="15" s="1"/>
  <c r="CH6" i="15" s="1"/>
  <c r="CM4" i="15"/>
  <c r="CL4" i="15" s="1"/>
  <c r="CK4" i="15" s="1"/>
  <c r="CJ4" i="15" s="1"/>
  <c r="CI4" i="15" s="1"/>
  <c r="CH4" i="15" s="1"/>
  <c r="CM29" i="15"/>
  <c r="CL29" i="15" s="1"/>
  <c r="CK29" i="15" s="1"/>
  <c r="CJ29" i="15" s="1"/>
  <c r="CI29" i="15" s="1"/>
  <c r="CH29" i="15" s="1"/>
  <c r="CM8" i="15"/>
  <c r="CL8" i="15" s="1"/>
  <c r="CK8" i="15" s="1"/>
  <c r="CJ8" i="15" s="1"/>
  <c r="CI8" i="15" s="1"/>
  <c r="CH8" i="15" s="1"/>
  <c r="CM27" i="15"/>
  <c r="CL27" i="15" s="1"/>
  <c r="CK27" i="15" s="1"/>
  <c r="CJ27" i="15" s="1"/>
  <c r="CI27" i="15" s="1"/>
  <c r="CH27" i="15" s="1"/>
  <c r="CE19" i="10"/>
  <c r="CD19" i="10" s="1"/>
  <c r="CC19" i="10" s="1"/>
  <c r="CB19" i="10" s="1"/>
  <c r="CA19" i="10" s="1"/>
  <c r="BZ19" i="10" s="1"/>
  <c r="BY19" i="10" s="1"/>
  <c r="BX19" i="10" s="1"/>
  <c r="CE33" i="10"/>
  <c r="CD33" i="10" s="1"/>
  <c r="CC33" i="10" s="1"/>
  <c r="CB33" i="10" s="1"/>
  <c r="CA33" i="10" s="1"/>
  <c r="BZ33" i="10" s="1"/>
  <c r="BY33" i="10" s="1"/>
  <c r="BX33" i="10" s="1"/>
  <c r="CM10" i="15"/>
  <c r="CL10" i="15" s="1"/>
  <c r="CK10" i="15" s="1"/>
  <c r="CJ10" i="15" s="1"/>
  <c r="CI10" i="15" s="1"/>
  <c r="CH10" i="15" s="1"/>
  <c r="CE10" i="10"/>
  <c r="CD10" i="10" s="1"/>
  <c r="CC10" i="10" s="1"/>
  <c r="CB10" i="10" s="1"/>
  <c r="CA10" i="10" s="1"/>
  <c r="BZ10" i="10" s="1"/>
  <c r="BY10" i="10" s="1"/>
  <c r="BX10" i="10" s="1"/>
  <c r="CE17" i="10"/>
  <c r="CD17" i="10" s="1"/>
  <c r="CC17" i="10" s="1"/>
  <c r="CB17" i="10" s="1"/>
  <c r="CA17" i="10" s="1"/>
  <c r="BZ17" i="10" s="1"/>
  <c r="BY17" i="10" s="1"/>
  <c r="BX17" i="10" s="1"/>
  <c r="CE24" i="10"/>
  <c r="CD24" i="10" s="1"/>
  <c r="CC24" i="10" s="1"/>
  <c r="CB24" i="10" s="1"/>
  <c r="CA24" i="10" s="1"/>
  <c r="BZ24" i="10" s="1"/>
  <c r="BY24" i="10" s="1"/>
  <c r="BX24" i="10" s="1"/>
  <c r="CE6" i="10"/>
  <c r="CD6" i="10" s="1"/>
  <c r="CC6" i="10" s="1"/>
  <c r="CB6" i="10" s="1"/>
  <c r="CA6" i="10" s="1"/>
  <c r="BZ6" i="10" s="1"/>
  <c r="BY6" i="10" s="1"/>
  <c r="BX6" i="10" s="1"/>
  <c r="CE39" i="10"/>
  <c r="CD39" i="10" s="1"/>
  <c r="CC39" i="10" s="1"/>
  <c r="CB39" i="10" s="1"/>
  <c r="CA39" i="10" s="1"/>
  <c r="BZ39" i="10" s="1"/>
  <c r="BY39" i="10" s="1"/>
  <c r="BX39" i="10" s="1"/>
  <c r="CM32" i="15"/>
  <c r="CL32" i="15" s="1"/>
  <c r="CK32" i="15" s="1"/>
  <c r="CJ32" i="15" s="1"/>
  <c r="CI32" i="15" s="1"/>
  <c r="CH32" i="15" s="1"/>
  <c r="CM21" i="15"/>
  <c r="CL21" i="15" s="1"/>
  <c r="CK21" i="15" s="1"/>
  <c r="CJ21" i="15" s="1"/>
  <c r="CI21" i="15" s="1"/>
  <c r="CH21" i="15" s="1"/>
  <c r="CM43" i="15"/>
  <c r="CL43" i="15" s="1"/>
  <c r="CK43" i="15" s="1"/>
  <c r="CJ43" i="15" s="1"/>
  <c r="CI43" i="15" s="1"/>
  <c r="CH43" i="15" s="1"/>
  <c r="CM19" i="15"/>
  <c r="CL19" i="15" s="1"/>
  <c r="CK19" i="15" s="1"/>
  <c r="CJ19" i="15" s="1"/>
  <c r="CI19" i="15" s="1"/>
  <c r="CH19" i="15" s="1"/>
  <c r="CM31" i="15"/>
  <c r="CL31" i="15" s="1"/>
  <c r="CK31" i="15" s="1"/>
  <c r="CJ31" i="15" s="1"/>
  <c r="CI31" i="15" s="1"/>
  <c r="CH31" i="15" s="1"/>
  <c r="CM18" i="15"/>
  <c r="CL18" i="15" s="1"/>
  <c r="CK18" i="15" s="1"/>
  <c r="CJ18" i="15" s="1"/>
  <c r="CI18" i="15" s="1"/>
  <c r="CH18" i="15" s="1"/>
  <c r="CM33" i="15"/>
  <c r="CL33" i="15" s="1"/>
  <c r="CK33" i="15" s="1"/>
  <c r="CJ33" i="15" s="1"/>
  <c r="CI33" i="15" s="1"/>
  <c r="CH33" i="15" s="1"/>
  <c r="CM38" i="15"/>
  <c r="CL38" i="15" s="1"/>
  <c r="CK38" i="15" s="1"/>
  <c r="CJ38" i="15" s="1"/>
  <c r="CI38" i="15" s="1"/>
  <c r="CH38" i="15" s="1"/>
  <c r="CM23" i="15"/>
  <c r="CL23" i="15" s="1"/>
  <c r="CK23" i="15" s="1"/>
  <c r="CJ23" i="15" s="1"/>
  <c r="CI23" i="15" s="1"/>
  <c r="CH23" i="15" s="1"/>
  <c r="CE5" i="10"/>
  <c r="CD5" i="10" s="1"/>
  <c r="CC5" i="10" s="1"/>
  <c r="CB5" i="10" s="1"/>
  <c r="CA5" i="10" s="1"/>
  <c r="BZ5" i="10" s="1"/>
  <c r="BY5" i="10" s="1"/>
  <c r="BX5" i="10" s="1"/>
  <c r="CE42" i="10"/>
  <c r="CD42" i="10" s="1"/>
  <c r="CC42" i="10" s="1"/>
  <c r="CB42" i="10" s="1"/>
  <c r="CA42" i="10" s="1"/>
  <c r="BZ42" i="10" s="1"/>
  <c r="BY42" i="10" s="1"/>
  <c r="BX42" i="10" s="1"/>
  <c r="CM15" i="15"/>
  <c r="CL15" i="15" s="1"/>
  <c r="CK15" i="15" s="1"/>
  <c r="CJ15" i="15" s="1"/>
  <c r="CI15" i="15" s="1"/>
  <c r="CH15" i="15" s="1"/>
  <c r="CE43" i="10"/>
  <c r="CD43" i="10" s="1"/>
  <c r="CC43" i="10" s="1"/>
  <c r="CB43" i="10" s="1"/>
  <c r="CA43" i="10" s="1"/>
  <c r="BZ43" i="10" s="1"/>
  <c r="BY43" i="10" s="1"/>
  <c r="BX43" i="10" s="1"/>
  <c r="CE22" i="10"/>
  <c r="CD22" i="10" s="1"/>
  <c r="CC22" i="10" s="1"/>
  <c r="CB22" i="10" s="1"/>
  <c r="CA22" i="10" s="1"/>
  <c r="BZ22" i="10" s="1"/>
  <c r="BY22" i="10" s="1"/>
  <c r="BX22" i="10" s="1"/>
  <c r="CE20" i="10"/>
  <c r="CD20" i="10" s="1"/>
  <c r="CC20" i="10" s="1"/>
  <c r="CB20" i="10" s="1"/>
  <c r="CA20" i="10" s="1"/>
  <c r="BZ20" i="10" s="1"/>
  <c r="BY20" i="10" s="1"/>
  <c r="BX20" i="10" s="1"/>
  <c r="CP41" i="10"/>
  <c r="CP40" i="10"/>
  <c r="CO40" i="10" s="1"/>
  <c r="CN40" i="10" s="1"/>
  <c r="CM40" i="10" s="1"/>
  <c r="CL40" i="10" s="1"/>
  <c r="CK40" i="10" s="1"/>
  <c r="CJ40" i="10" s="1"/>
  <c r="CI40" i="10" s="1"/>
  <c r="CH40" i="10" s="1"/>
  <c r="CP13" i="10"/>
  <c r="CO13" i="10" s="1"/>
  <c r="CN13" i="10" s="1"/>
  <c r="CM13" i="10" s="1"/>
  <c r="CL13" i="10" s="1"/>
  <c r="CK13" i="10" s="1"/>
  <c r="CJ13" i="10" s="1"/>
  <c r="CI13" i="10" s="1"/>
  <c r="CH13" i="10" s="1"/>
  <c r="CP14" i="10"/>
  <c r="CO14" i="10" s="1"/>
  <c r="CN14" i="10" s="1"/>
  <c r="CM14" i="10" s="1"/>
  <c r="CL14" i="10" s="1"/>
  <c r="CK14" i="10" s="1"/>
  <c r="CJ14" i="10" s="1"/>
  <c r="CI14" i="10" s="1"/>
  <c r="CH14" i="10" s="1"/>
  <c r="CP16" i="10"/>
  <c r="CP15" i="10"/>
  <c r="CO15" i="10" s="1"/>
  <c r="CN15" i="10" s="1"/>
  <c r="CM15" i="10" s="1"/>
  <c r="CL15" i="10" s="1"/>
  <c r="CK15" i="10" s="1"/>
  <c r="CJ15" i="10" s="1"/>
  <c r="CI15" i="10" s="1"/>
  <c r="CH15" i="10" s="1"/>
  <c r="CP12" i="10"/>
  <c r="CO12" i="10" s="1"/>
  <c r="CN12" i="10" s="1"/>
  <c r="CM12" i="10" s="1"/>
  <c r="CL12" i="10" s="1"/>
  <c r="CK12" i="10" s="1"/>
  <c r="CJ12" i="10" s="1"/>
  <c r="CI12" i="10" s="1"/>
  <c r="CH12" i="10" s="1"/>
  <c r="CP11" i="10"/>
  <c r="CP10" i="10"/>
  <c r="CO10" i="10" s="1"/>
  <c r="CN10" i="10" s="1"/>
  <c r="CM10" i="10" s="1"/>
  <c r="CL10" i="10" s="1"/>
  <c r="CK10" i="10" s="1"/>
  <c r="CJ10" i="10" s="1"/>
  <c r="CI10" i="10" s="1"/>
  <c r="CH10" i="10" s="1"/>
  <c r="CP17" i="10"/>
  <c r="CE32" i="10"/>
  <c r="CD32" i="10" s="1"/>
  <c r="CC32" i="10" s="1"/>
  <c r="CB32" i="10" s="1"/>
  <c r="CA32" i="10" s="1"/>
  <c r="BZ32" i="10" s="1"/>
  <c r="BY32" i="10" s="1"/>
  <c r="BX32" i="10" s="1"/>
  <c r="CM17" i="15"/>
  <c r="CL17" i="15" s="1"/>
  <c r="CK17" i="15" s="1"/>
  <c r="CJ17" i="15" s="1"/>
  <c r="CI17" i="15" s="1"/>
  <c r="CH17" i="15" s="1"/>
  <c r="CM40" i="15"/>
  <c r="CL40" i="15" s="1"/>
  <c r="CK40" i="15" s="1"/>
  <c r="CJ40" i="15" s="1"/>
  <c r="CI40" i="15" s="1"/>
  <c r="CH40" i="15" s="1"/>
  <c r="CM22" i="15"/>
  <c r="CL22" i="15" s="1"/>
  <c r="CK22" i="15" s="1"/>
  <c r="CJ22" i="15" s="1"/>
  <c r="CI22" i="15" s="1"/>
  <c r="CH22" i="15" s="1"/>
  <c r="CM36" i="15"/>
  <c r="CL36" i="15" s="1"/>
  <c r="CK36" i="15" s="1"/>
  <c r="CJ36" i="15" s="1"/>
  <c r="CI36" i="15" s="1"/>
  <c r="CH36" i="15" s="1"/>
  <c r="CM30" i="15"/>
  <c r="CL30" i="15" s="1"/>
  <c r="CK30" i="15" s="1"/>
  <c r="CJ30" i="15" s="1"/>
  <c r="CI30" i="15" s="1"/>
  <c r="CH30" i="15" s="1"/>
  <c r="CM26" i="15"/>
  <c r="CL26" i="15" s="1"/>
  <c r="CK26" i="15" s="1"/>
  <c r="CJ26" i="15" s="1"/>
  <c r="CI26" i="15" s="1"/>
  <c r="CH26" i="15" s="1"/>
  <c r="CM39" i="15"/>
  <c r="CL39" i="15" s="1"/>
  <c r="CK39" i="15" s="1"/>
  <c r="CJ39" i="15" s="1"/>
  <c r="CI39" i="15" s="1"/>
  <c r="CH39" i="15" s="1"/>
  <c r="CM13" i="15"/>
  <c r="CL13" i="15" s="1"/>
  <c r="CK13" i="15" s="1"/>
  <c r="CJ13" i="15" s="1"/>
  <c r="CI13" i="15" s="1"/>
  <c r="CH13" i="15" s="1"/>
  <c r="CM35" i="15"/>
  <c r="CL35" i="15" s="1"/>
  <c r="CK35" i="15" s="1"/>
  <c r="CJ35" i="15" s="1"/>
  <c r="CI35" i="15" s="1"/>
  <c r="CH35" i="15" s="1"/>
  <c r="CE26" i="10"/>
  <c r="CD26" i="10" s="1"/>
  <c r="CC26" i="10" s="1"/>
  <c r="CB26" i="10" s="1"/>
  <c r="CA26" i="10" s="1"/>
  <c r="BZ26" i="10" s="1"/>
  <c r="BY26" i="10" s="1"/>
  <c r="BX26" i="10" s="1"/>
  <c r="CE37" i="10"/>
  <c r="CD37" i="10" s="1"/>
  <c r="CC37" i="10" s="1"/>
  <c r="CB37" i="10" s="1"/>
  <c r="CA37" i="10" s="1"/>
  <c r="BZ37" i="10" s="1"/>
  <c r="BY37" i="10" s="1"/>
  <c r="BX37" i="10" s="1"/>
  <c r="CM12" i="15"/>
  <c r="CL12" i="15" s="1"/>
  <c r="CK12" i="15" s="1"/>
  <c r="CJ12" i="15" s="1"/>
  <c r="CI12" i="15" s="1"/>
  <c r="CH12" i="15" s="1"/>
  <c r="CM42" i="15"/>
  <c r="CL42" i="15" s="1"/>
  <c r="CK42" i="15" s="1"/>
  <c r="CJ42" i="15" s="1"/>
  <c r="CI42" i="15" s="1"/>
  <c r="CH42" i="15" s="1"/>
  <c r="CF5" i="1"/>
  <c r="CE5" i="1" s="1"/>
  <c r="CD5" i="1" s="1"/>
  <c r="CC5" i="1" s="1"/>
  <c r="CB5" i="1" s="1"/>
  <c r="CA5" i="1" s="1"/>
  <c r="BZ5" i="1" s="1"/>
  <c r="CF7" i="1"/>
  <c r="CE7" i="1" s="1"/>
  <c r="CD7" i="1" s="1"/>
  <c r="CC7" i="1" s="1"/>
  <c r="CB7" i="1" s="1"/>
  <c r="CA7" i="1" s="1"/>
  <c r="BZ7" i="1" s="1"/>
  <c r="CF9" i="1"/>
  <c r="CE9" i="1" s="1"/>
  <c r="CD9" i="1" s="1"/>
  <c r="CC9" i="1" s="1"/>
  <c r="CB9" i="1" s="1"/>
  <c r="CA9" i="1" s="1"/>
  <c r="BZ9" i="1" s="1"/>
  <c r="CF6" i="1"/>
  <c r="CE6" i="1" s="1"/>
  <c r="CD6" i="1" s="1"/>
  <c r="CC6" i="1" s="1"/>
  <c r="CB6" i="1" s="1"/>
  <c r="CA6" i="1" s="1"/>
  <c r="BZ6" i="1" s="1"/>
  <c r="CF8" i="1"/>
  <c r="CE8" i="1" s="1"/>
  <c r="CD8" i="1" s="1"/>
  <c r="CC8" i="1" s="1"/>
  <c r="CB8" i="1" s="1"/>
  <c r="CA8" i="1" s="1"/>
  <c r="BZ8" i="1" s="1"/>
  <c r="CZ42" i="15"/>
  <c r="CY42" i="15" s="1"/>
  <c r="CX42" i="15" s="1"/>
  <c r="CZ12" i="15"/>
  <c r="CY12" i="15" s="1"/>
  <c r="CX12" i="15" s="1"/>
  <c r="CZ11" i="15"/>
  <c r="CY11" i="15" s="1"/>
  <c r="CX11" i="15" s="1"/>
  <c r="CZ9" i="15"/>
  <c r="CY9" i="15" s="1"/>
  <c r="CX9" i="15" s="1"/>
  <c r="CZ10" i="15"/>
  <c r="CY10" i="15" s="1"/>
  <c r="CX10" i="15" s="1"/>
  <c r="CP37" i="10"/>
  <c r="CP19" i="10"/>
  <c r="CP5" i="10"/>
  <c r="CP42" i="10"/>
  <c r="CP33" i="10"/>
  <c r="CP27" i="10"/>
  <c r="CP26" i="10"/>
  <c r="CP23" i="10"/>
  <c r="CZ38" i="15"/>
  <c r="CY38" i="15" s="1"/>
  <c r="CX38" i="15" s="1"/>
  <c r="CZ31" i="15"/>
  <c r="CY31" i="15" s="1"/>
  <c r="CX31" i="15" s="1"/>
  <c r="CZ30" i="15"/>
  <c r="CY30" i="15" s="1"/>
  <c r="CX30" i="15" s="1"/>
  <c r="CZ29" i="15"/>
  <c r="CY29" i="15" s="1"/>
  <c r="CX29" i="15" s="1"/>
  <c r="CZ26" i="15"/>
  <c r="CY26" i="15" s="1"/>
  <c r="CX26" i="15" s="1"/>
  <c r="CZ20" i="15"/>
  <c r="CY20" i="15" s="1"/>
  <c r="CX20" i="15" s="1"/>
  <c r="CZ8" i="15"/>
  <c r="CY8" i="15" s="1"/>
  <c r="CX8" i="15" s="1"/>
  <c r="CZ4" i="15"/>
  <c r="CY4" i="15" s="1"/>
  <c r="CX4" i="15" s="1"/>
  <c r="CZ41" i="15"/>
  <c r="CY41" i="15" s="1"/>
  <c r="CX41" i="15" s="1"/>
  <c r="CZ39" i="15"/>
  <c r="CY39" i="15" s="1"/>
  <c r="CX39" i="15" s="1"/>
  <c r="CZ35" i="15"/>
  <c r="CY35" i="15" s="1"/>
  <c r="CX35" i="15" s="1"/>
  <c r="CZ33" i="15"/>
  <c r="CY33" i="15" s="1"/>
  <c r="CX33" i="15" s="1"/>
  <c r="CZ18" i="15"/>
  <c r="CY18" i="15" s="1"/>
  <c r="CX18" i="15" s="1"/>
  <c r="CZ37" i="15"/>
  <c r="CY37" i="15" s="1"/>
  <c r="CX37" i="15" s="1"/>
  <c r="CZ23" i="15"/>
  <c r="CY23" i="15" s="1"/>
  <c r="CX23" i="15" s="1"/>
  <c r="CZ27" i="15"/>
  <c r="CY27" i="15" s="1"/>
  <c r="CX27" i="15" s="1"/>
  <c r="CZ13" i="15"/>
  <c r="CY13" i="15" s="1"/>
  <c r="CX13" i="15" s="1"/>
  <c r="CZ7" i="15"/>
  <c r="CY7" i="15" s="1"/>
  <c r="CX7" i="15" s="1"/>
  <c r="CF14" i="1"/>
  <c r="CE14" i="1" s="1"/>
  <c r="CD14" i="1" s="1"/>
  <c r="CC14" i="1" s="1"/>
  <c r="CB14" i="1" s="1"/>
  <c r="CA14" i="1" s="1"/>
  <c r="BZ14" i="1" s="1"/>
  <c r="CF22" i="1"/>
  <c r="CE22" i="1" s="1"/>
  <c r="CD22" i="1" s="1"/>
  <c r="CC22" i="1" s="1"/>
  <c r="CB22" i="1" s="1"/>
  <c r="CA22" i="1" s="1"/>
  <c r="BZ22" i="1" s="1"/>
  <c r="CZ36" i="15"/>
  <c r="CY36" i="15" s="1"/>
  <c r="CX36" i="15" s="1"/>
  <c r="CZ14" i="15"/>
  <c r="CY14" i="15" s="1"/>
  <c r="CX14" i="15" s="1"/>
  <c r="CZ19" i="15"/>
  <c r="CY19" i="15" s="1"/>
  <c r="CX19" i="15" s="1"/>
  <c r="CZ6" i="15"/>
  <c r="CY6" i="15" s="1"/>
  <c r="CX6" i="15" s="1"/>
  <c r="DB1" i="15"/>
  <c r="CZ40" i="15"/>
  <c r="CY40" i="15" s="1"/>
  <c r="CX40" i="15" s="1"/>
  <c r="CZ32" i="15"/>
  <c r="CY32" i="15" s="1"/>
  <c r="CX32" i="15" s="1"/>
  <c r="CZ24" i="15"/>
  <c r="CY24" i="15" s="1"/>
  <c r="CX24" i="15" s="1"/>
  <c r="CZ17" i="15"/>
  <c r="CY17" i="15" s="1"/>
  <c r="CX17" i="15" s="1"/>
  <c r="CZ15" i="15"/>
  <c r="CY15" i="15" s="1"/>
  <c r="CX15" i="15" s="1"/>
  <c r="CZ43" i="15"/>
  <c r="CY43" i="15" s="1"/>
  <c r="CX43" i="15" s="1"/>
  <c r="CZ25" i="15"/>
  <c r="CY25" i="15" s="1"/>
  <c r="CX25" i="15" s="1"/>
  <c r="CZ22" i="15"/>
  <c r="CY22" i="15" s="1"/>
  <c r="CX22" i="15" s="1"/>
  <c r="CZ21" i="15"/>
  <c r="CY21" i="15" s="1"/>
  <c r="CX21" i="15" s="1"/>
  <c r="CZ16" i="15"/>
  <c r="CY16" i="15" s="1"/>
  <c r="CX16" i="15" s="1"/>
  <c r="CZ5" i="15"/>
  <c r="CY5" i="15" s="1"/>
  <c r="CX5" i="15" s="1"/>
  <c r="CP36" i="10"/>
  <c r="CP31" i="10"/>
  <c r="CP24" i="10"/>
  <c r="CP21" i="10"/>
  <c r="CP6" i="10"/>
  <c r="CP39" i="10"/>
  <c r="CP38" i="10"/>
  <c r="CP30" i="10"/>
  <c r="CP20" i="10"/>
  <c r="CP8" i="10"/>
  <c r="CP7" i="10"/>
  <c r="CP35" i="10"/>
  <c r="CP43" i="10"/>
  <c r="CP22" i="10"/>
  <c r="CP18" i="10"/>
  <c r="CP34" i="10"/>
  <c r="CP4" i="10"/>
  <c r="CR1" i="10"/>
  <c r="CZ28" i="10" s="1"/>
  <c r="CY28" i="10" s="1"/>
  <c r="CX28" i="10" s="1"/>
  <c r="CW28" i="10" s="1"/>
  <c r="CV28" i="10" s="1"/>
  <c r="CU28" i="10" s="1"/>
  <c r="CT28" i="10" s="1"/>
  <c r="CS28" i="10" s="1"/>
  <c r="CR28" i="10" s="1"/>
  <c r="CP32" i="10"/>
  <c r="CP29" i="10"/>
  <c r="CP25" i="10"/>
  <c r="CP9" i="10"/>
  <c r="CF37" i="1"/>
  <c r="CE37" i="1" s="1"/>
  <c r="CD37" i="1" s="1"/>
  <c r="CC37" i="1" s="1"/>
  <c r="CB37" i="1" s="1"/>
  <c r="CA37" i="1" s="1"/>
  <c r="BZ37" i="1" s="1"/>
  <c r="CF25" i="1"/>
  <c r="CE25" i="1" s="1"/>
  <c r="CD25" i="1" s="1"/>
  <c r="CC25" i="1" s="1"/>
  <c r="CB25" i="1" s="1"/>
  <c r="CA25" i="1" s="1"/>
  <c r="BZ25" i="1" s="1"/>
  <c r="CF24" i="1"/>
  <c r="CE24" i="1" s="1"/>
  <c r="CD24" i="1" s="1"/>
  <c r="CC24" i="1" s="1"/>
  <c r="CB24" i="1" s="1"/>
  <c r="CA24" i="1" s="1"/>
  <c r="BZ24" i="1" s="1"/>
  <c r="CF12" i="1"/>
  <c r="CE12" i="1" s="1"/>
  <c r="CD12" i="1" s="1"/>
  <c r="CC12" i="1" s="1"/>
  <c r="CB12" i="1" s="1"/>
  <c r="CA12" i="1" s="1"/>
  <c r="BZ12" i="1" s="1"/>
  <c r="CF32" i="1"/>
  <c r="CE32" i="1" s="1"/>
  <c r="CD32" i="1" s="1"/>
  <c r="CC32" i="1" s="1"/>
  <c r="CB32" i="1" s="1"/>
  <c r="CA32" i="1" s="1"/>
  <c r="BZ32" i="1" s="1"/>
  <c r="CH1" i="1"/>
  <c r="CF43" i="1"/>
  <c r="CE43" i="1" s="1"/>
  <c r="CD43" i="1" s="1"/>
  <c r="CC43" i="1" s="1"/>
  <c r="CB43" i="1" s="1"/>
  <c r="CA43" i="1" s="1"/>
  <c r="BZ43" i="1" s="1"/>
  <c r="CF27" i="1"/>
  <c r="CE27" i="1" s="1"/>
  <c r="CD27" i="1" s="1"/>
  <c r="CC27" i="1" s="1"/>
  <c r="CB27" i="1" s="1"/>
  <c r="CA27" i="1" s="1"/>
  <c r="BZ27" i="1" s="1"/>
  <c r="CF40" i="1"/>
  <c r="CE40" i="1" s="1"/>
  <c r="CD40" i="1" s="1"/>
  <c r="CC40" i="1" s="1"/>
  <c r="CB40" i="1" s="1"/>
  <c r="CA40" i="1" s="1"/>
  <c r="BZ40" i="1" s="1"/>
  <c r="CF23" i="1"/>
  <c r="CE23" i="1" s="1"/>
  <c r="CD23" i="1" s="1"/>
  <c r="CC23" i="1" s="1"/>
  <c r="CB23" i="1" s="1"/>
  <c r="CA23" i="1" s="1"/>
  <c r="BZ23" i="1" s="1"/>
  <c r="CF4" i="1"/>
  <c r="CE4" i="1" s="1"/>
  <c r="CD4" i="1" s="1"/>
  <c r="CC4" i="1" s="1"/>
  <c r="CB4" i="1" s="1"/>
  <c r="CA4" i="1" s="1"/>
  <c r="BZ4" i="1" s="1"/>
  <c r="CF33" i="1"/>
  <c r="CE33" i="1" s="1"/>
  <c r="CD33" i="1" s="1"/>
  <c r="CC33" i="1" s="1"/>
  <c r="CB33" i="1" s="1"/>
  <c r="CA33" i="1" s="1"/>
  <c r="BZ33" i="1" s="1"/>
  <c r="CF16" i="1"/>
  <c r="CE16" i="1" s="1"/>
  <c r="CD16" i="1" s="1"/>
  <c r="CC16" i="1" s="1"/>
  <c r="CB16" i="1" s="1"/>
  <c r="CA16" i="1" s="1"/>
  <c r="BZ16" i="1" s="1"/>
  <c r="CF35" i="1"/>
  <c r="CE35" i="1" s="1"/>
  <c r="CD35" i="1" s="1"/>
  <c r="CC35" i="1" s="1"/>
  <c r="CB35" i="1" s="1"/>
  <c r="CA35" i="1" s="1"/>
  <c r="BZ35" i="1" s="1"/>
  <c r="CF39" i="1"/>
  <c r="CE39" i="1" s="1"/>
  <c r="CD39" i="1" s="1"/>
  <c r="CC39" i="1" s="1"/>
  <c r="CB39" i="1" s="1"/>
  <c r="CA39" i="1" s="1"/>
  <c r="BZ39" i="1" s="1"/>
  <c r="CF15" i="1"/>
  <c r="CE15" i="1" s="1"/>
  <c r="CD15" i="1" s="1"/>
  <c r="CC15" i="1" s="1"/>
  <c r="CB15" i="1" s="1"/>
  <c r="CA15" i="1" s="1"/>
  <c r="BZ15" i="1" s="1"/>
  <c r="CF41" i="1"/>
  <c r="CE41" i="1" s="1"/>
  <c r="CD41" i="1" s="1"/>
  <c r="CC41" i="1" s="1"/>
  <c r="CB41" i="1" s="1"/>
  <c r="CA41" i="1" s="1"/>
  <c r="BZ41" i="1" s="1"/>
  <c r="CF13" i="1"/>
  <c r="CE13" i="1" s="1"/>
  <c r="CD13" i="1" s="1"/>
  <c r="CC13" i="1" s="1"/>
  <c r="CB13" i="1" s="1"/>
  <c r="CA13" i="1" s="1"/>
  <c r="BZ13" i="1" s="1"/>
  <c r="CF21" i="1"/>
  <c r="CE21" i="1" s="1"/>
  <c r="CD21" i="1" s="1"/>
  <c r="CC21" i="1" s="1"/>
  <c r="CB21" i="1" s="1"/>
  <c r="CA21" i="1" s="1"/>
  <c r="BZ21" i="1" s="1"/>
  <c r="CF17" i="1"/>
  <c r="CE17" i="1" s="1"/>
  <c r="CD17" i="1" s="1"/>
  <c r="CC17" i="1" s="1"/>
  <c r="CB17" i="1" s="1"/>
  <c r="CA17" i="1" s="1"/>
  <c r="BZ17" i="1" s="1"/>
  <c r="CF34" i="1"/>
  <c r="CE34" i="1" s="1"/>
  <c r="CD34" i="1" s="1"/>
  <c r="CC34" i="1" s="1"/>
  <c r="CB34" i="1" s="1"/>
  <c r="CA34" i="1" s="1"/>
  <c r="BZ34" i="1" s="1"/>
  <c r="CF30" i="1"/>
  <c r="CE30" i="1" s="1"/>
  <c r="CD30" i="1" s="1"/>
  <c r="CC30" i="1" s="1"/>
  <c r="CB30" i="1" s="1"/>
  <c r="CA30" i="1" s="1"/>
  <c r="BZ30" i="1" s="1"/>
  <c r="CF31" i="1"/>
  <c r="CE31" i="1" s="1"/>
  <c r="CD31" i="1" s="1"/>
  <c r="CC31" i="1" s="1"/>
  <c r="CB31" i="1" s="1"/>
  <c r="CA31" i="1" s="1"/>
  <c r="BZ31" i="1" s="1"/>
  <c r="CF38" i="1"/>
  <c r="CE38" i="1" s="1"/>
  <c r="CD38" i="1" s="1"/>
  <c r="CC38" i="1" s="1"/>
  <c r="CB38" i="1" s="1"/>
  <c r="CA38" i="1" s="1"/>
  <c r="BZ38" i="1" s="1"/>
  <c r="CF42" i="1"/>
  <c r="CE42" i="1" s="1"/>
  <c r="CD42" i="1" s="1"/>
  <c r="CC42" i="1" s="1"/>
  <c r="CB42" i="1" s="1"/>
  <c r="CA42" i="1" s="1"/>
  <c r="BZ42" i="1" s="1"/>
  <c r="CF36" i="1"/>
  <c r="CE36" i="1" s="1"/>
  <c r="CD36" i="1" s="1"/>
  <c r="CC36" i="1" s="1"/>
  <c r="CB36" i="1" s="1"/>
  <c r="CA36" i="1" s="1"/>
  <c r="BZ36" i="1" s="1"/>
  <c r="CF11" i="1"/>
  <c r="CE11" i="1" s="1"/>
  <c r="CD11" i="1" s="1"/>
  <c r="CC11" i="1" s="1"/>
  <c r="CB11" i="1" s="1"/>
  <c r="CA11" i="1" s="1"/>
  <c r="BZ11" i="1" s="1"/>
  <c r="CF10" i="1"/>
  <c r="CE10" i="1" s="1"/>
  <c r="CD10" i="1" s="1"/>
  <c r="CC10" i="1" s="1"/>
  <c r="CB10" i="1" s="1"/>
  <c r="CA10" i="1" s="1"/>
  <c r="BZ10" i="1" s="1"/>
  <c r="CF18" i="1"/>
  <c r="CE18" i="1" s="1"/>
  <c r="CD18" i="1" s="1"/>
  <c r="CC18" i="1" s="1"/>
  <c r="CB18" i="1" s="1"/>
  <c r="CA18" i="1" s="1"/>
  <c r="BZ18" i="1" s="1"/>
  <c r="CF20" i="1"/>
  <c r="CE20" i="1" s="1"/>
  <c r="CD20" i="1" s="1"/>
  <c r="CC20" i="1" s="1"/>
  <c r="CB20" i="1" s="1"/>
  <c r="CA20" i="1" s="1"/>
  <c r="BZ20" i="1" s="1"/>
  <c r="CF19" i="1"/>
  <c r="CE19" i="1" s="1"/>
  <c r="CD19" i="1" s="1"/>
  <c r="CC19" i="1" s="1"/>
  <c r="CB19" i="1" s="1"/>
  <c r="CA19" i="1" s="1"/>
  <c r="BZ19" i="1" s="1"/>
  <c r="CF26" i="1"/>
  <c r="CE26" i="1" s="1"/>
  <c r="CD26" i="1" s="1"/>
  <c r="CC26" i="1" s="1"/>
  <c r="CB26" i="1" s="1"/>
  <c r="CA26" i="1" s="1"/>
  <c r="BZ26" i="1" s="1"/>
  <c r="CF29" i="1"/>
  <c r="CE29" i="1" s="1"/>
  <c r="CD29" i="1" s="1"/>
  <c r="CC29" i="1" s="1"/>
  <c r="CB29" i="1" s="1"/>
  <c r="CA29" i="1" s="1"/>
  <c r="BZ29" i="1" s="1"/>
  <c r="DJ34" i="15" l="1"/>
  <c r="DI34" i="15" s="1"/>
  <c r="DH34" i="15" s="1"/>
  <c r="DG34" i="15" s="1"/>
  <c r="DF34" i="15" s="1"/>
  <c r="DE34" i="15" s="1"/>
  <c r="DD34" i="15" s="1"/>
  <c r="DC34" i="15" s="1"/>
  <c r="DB34" i="15" s="1"/>
  <c r="DJ28" i="15"/>
  <c r="DI28" i="15" s="1"/>
  <c r="DH28" i="15" s="1"/>
  <c r="DG28" i="15" s="1"/>
  <c r="DF28" i="15" s="1"/>
  <c r="DE28" i="15" s="1"/>
  <c r="DD28" i="15" s="1"/>
  <c r="DC28" i="15" s="1"/>
  <c r="DB28" i="15" s="1"/>
  <c r="CN28" i="1"/>
  <c r="CM28" i="1" s="1"/>
  <c r="CL28" i="1" s="1"/>
  <c r="CK28" i="1" s="1"/>
  <c r="CJ28" i="1" s="1"/>
  <c r="CI28" i="1" s="1"/>
  <c r="CH28" i="1" s="1"/>
  <c r="CO9" i="10"/>
  <c r="CN9" i="10" s="1"/>
  <c r="CM9" i="10" s="1"/>
  <c r="CL9" i="10" s="1"/>
  <c r="CK9" i="10" s="1"/>
  <c r="CJ9" i="10" s="1"/>
  <c r="CI9" i="10" s="1"/>
  <c r="CH9" i="10" s="1"/>
  <c r="CO7" i="10"/>
  <c r="CN7" i="10" s="1"/>
  <c r="CM7" i="10" s="1"/>
  <c r="CL7" i="10" s="1"/>
  <c r="CK7" i="10" s="1"/>
  <c r="CJ7" i="10" s="1"/>
  <c r="CI7" i="10" s="1"/>
  <c r="CH7" i="10" s="1"/>
  <c r="CO38" i="10"/>
  <c r="CN38" i="10" s="1"/>
  <c r="CM38" i="10" s="1"/>
  <c r="CL38" i="10" s="1"/>
  <c r="CK38" i="10" s="1"/>
  <c r="CJ38" i="10" s="1"/>
  <c r="CI38" i="10" s="1"/>
  <c r="CH38" i="10" s="1"/>
  <c r="CO36" i="10"/>
  <c r="CN36" i="10" s="1"/>
  <c r="CM36" i="10" s="1"/>
  <c r="CL36" i="10" s="1"/>
  <c r="CK36" i="10" s="1"/>
  <c r="CJ36" i="10" s="1"/>
  <c r="CI36" i="10" s="1"/>
  <c r="CH36" i="10" s="1"/>
  <c r="CW43" i="15"/>
  <c r="CV43" i="15" s="1"/>
  <c r="CU43" i="15" s="1"/>
  <c r="CT43" i="15" s="1"/>
  <c r="CS43" i="15" s="1"/>
  <c r="CR43" i="15" s="1"/>
  <c r="CW24" i="15"/>
  <c r="CV24" i="15" s="1"/>
  <c r="CU24" i="15" s="1"/>
  <c r="CT24" i="15" s="1"/>
  <c r="CS24" i="15" s="1"/>
  <c r="CR24" i="15" s="1"/>
  <c r="CW6" i="15"/>
  <c r="CV6" i="15" s="1"/>
  <c r="CU6" i="15" s="1"/>
  <c r="CT6" i="15" s="1"/>
  <c r="CS6" i="15" s="1"/>
  <c r="CR6" i="15" s="1"/>
  <c r="CW13" i="15"/>
  <c r="CV13" i="15" s="1"/>
  <c r="CU13" i="15" s="1"/>
  <c r="CT13" i="15" s="1"/>
  <c r="CS13" i="15" s="1"/>
  <c r="CR13" i="15" s="1"/>
  <c r="CW18" i="15"/>
  <c r="CV18" i="15" s="1"/>
  <c r="CU18" i="15" s="1"/>
  <c r="CT18" i="15" s="1"/>
  <c r="CS18" i="15" s="1"/>
  <c r="CR18" i="15" s="1"/>
  <c r="CW41" i="15"/>
  <c r="CV41" i="15" s="1"/>
  <c r="CU41" i="15" s="1"/>
  <c r="CT41" i="15" s="1"/>
  <c r="CS41" i="15" s="1"/>
  <c r="CR41" i="15" s="1"/>
  <c r="CW26" i="15"/>
  <c r="CV26" i="15" s="1"/>
  <c r="CU26" i="15" s="1"/>
  <c r="CT26" i="15" s="1"/>
  <c r="CS26" i="15" s="1"/>
  <c r="CR26" i="15" s="1"/>
  <c r="CW38" i="15"/>
  <c r="CV38" i="15" s="1"/>
  <c r="CU38" i="15" s="1"/>
  <c r="CT38" i="15" s="1"/>
  <c r="CS38" i="15" s="1"/>
  <c r="CR38" i="15" s="1"/>
  <c r="CO33" i="10"/>
  <c r="CN33" i="10" s="1"/>
  <c r="CM33" i="10" s="1"/>
  <c r="CL33" i="10" s="1"/>
  <c r="CK33" i="10" s="1"/>
  <c r="CJ33" i="10" s="1"/>
  <c r="CI33" i="10" s="1"/>
  <c r="CH33" i="10" s="1"/>
  <c r="CO37" i="10"/>
  <c r="CN37" i="10" s="1"/>
  <c r="CM37" i="10" s="1"/>
  <c r="CL37" i="10" s="1"/>
  <c r="CK37" i="10" s="1"/>
  <c r="CJ37" i="10" s="1"/>
  <c r="CI37" i="10" s="1"/>
  <c r="CH37" i="10" s="1"/>
  <c r="CW42" i="15"/>
  <c r="CV42" i="15" s="1"/>
  <c r="CU42" i="15" s="1"/>
  <c r="CT42" i="15" s="1"/>
  <c r="CS42" i="15" s="1"/>
  <c r="CR42" i="15" s="1"/>
  <c r="CO16" i="10"/>
  <c r="CN16" i="10" s="1"/>
  <c r="CM16" i="10" s="1"/>
  <c r="CL16" i="10" s="1"/>
  <c r="CK16" i="10" s="1"/>
  <c r="CJ16" i="10" s="1"/>
  <c r="CI16" i="10" s="1"/>
  <c r="CH16" i="10" s="1"/>
  <c r="CO18" i="10"/>
  <c r="CN18" i="10" s="1"/>
  <c r="CM18" i="10" s="1"/>
  <c r="CL18" i="10" s="1"/>
  <c r="CK18" i="10" s="1"/>
  <c r="CJ18" i="10" s="1"/>
  <c r="CI18" i="10" s="1"/>
  <c r="CH18" i="10" s="1"/>
  <c r="CW21" i="15"/>
  <c r="CV21" i="15" s="1"/>
  <c r="CU21" i="15" s="1"/>
  <c r="CT21" i="15" s="1"/>
  <c r="CS21" i="15" s="1"/>
  <c r="CR21" i="15" s="1"/>
  <c r="CO25" i="10"/>
  <c r="CN25" i="10" s="1"/>
  <c r="CM25" i="10" s="1"/>
  <c r="CL25" i="10" s="1"/>
  <c r="CK25" i="10" s="1"/>
  <c r="CJ25" i="10" s="1"/>
  <c r="CI25" i="10" s="1"/>
  <c r="CH25" i="10" s="1"/>
  <c r="CO29" i="10"/>
  <c r="CN29" i="10" s="1"/>
  <c r="CM29" i="10" s="1"/>
  <c r="CL29" i="10" s="1"/>
  <c r="CK29" i="10" s="1"/>
  <c r="CJ29" i="10" s="1"/>
  <c r="CI29" i="10" s="1"/>
  <c r="CH29" i="10" s="1"/>
  <c r="CZ40" i="10"/>
  <c r="CZ13" i="10"/>
  <c r="CZ11" i="10"/>
  <c r="CY11" i="10" s="1"/>
  <c r="CX11" i="10" s="1"/>
  <c r="CW11" i="10" s="1"/>
  <c r="CV11" i="10" s="1"/>
  <c r="CU11" i="10" s="1"/>
  <c r="CT11" i="10" s="1"/>
  <c r="CS11" i="10" s="1"/>
  <c r="CR11" i="10" s="1"/>
  <c r="CZ41" i="10"/>
  <c r="CZ16" i="10"/>
  <c r="CZ15" i="10"/>
  <c r="CZ12" i="10"/>
  <c r="CZ10" i="10"/>
  <c r="CZ17" i="10"/>
  <c r="CZ14" i="10"/>
  <c r="CO22" i="10"/>
  <c r="CN22" i="10" s="1"/>
  <c r="CM22" i="10" s="1"/>
  <c r="CL22" i="10" s="1"/>
  <c r="CK22" i="10" s="1"/>
  <c r="CJ22" i="10" s="1"/>
  <c r="CI22" i="10" s="1"/>
  <c r="CH22" i="10" s="1"/>
  <c r="CO8" i="10"/>
  <c r="CN8" i="10" s="1"/>
  <c r="CM8" i="10" s="1"/>
  <c r="CL8" i="10" s="1"/>
  <c r="CK8" i="10" s="1"/>
  <c r="CJ8" i="10" s="1"/>
  <c r="CI8" i="10" s="1"/>
  <c r="CH8" i="10" s="1"/>
  <c r="CO39" i="10"/>
  <c r="CN39" i="10" s="1"/>
  <c r="CM39" i="10" s="1"/>
  <c r="CL39" i="10" s="1"/>
  <c r="CK39" i="10" s="1"/>
  <c r="CJ39" i="10" s="1"/>
  <c r="CI39" i="10" s="1"/>
  <c r="CH39" i="10" s="1"/>
  <c r="CO21" i="10"/>
  <c r="CN21" i="10" s="1"/>
  <c r="CM21" i="10" s="1"/>
  <c r="CL21" i="10" s="1"/>
  <c r="CK21" i="10" s="1"/>
  <c r="CJ21" i="10" s="1"/>
  <c r="CI21" i="10" s="1"/>
  <c r="CH21" i="10" s="1"/>
  <c r="CW22" i="15"/>
  <c r="CV22" i="15" s="1"/>
  <c r="CU22" i="15" s="1"/>
  <c r="CT22" i="15" s="1"/>
  <c r="CS22" i="15" s="1"/>
  <c r="CR22" i="15" s="1"/>
  <c r="CW15" i="15"/>
  <c r="CV15" i="15" s="1"/>
  <c r="CU15" i="15" s="1"/>
  <c r="CT15" i="15" s="1"/>
  <c r="CS15" i="15" s="1"/>
  <c r="CR15" i="15" s="1"/>
  <c r="CW32" i="15"/>
  <c r="CV32" i="15" s="1"/>
  <c r="CU32" i="15" s="1"/>
  <c r="CT32" i="15" s="1"/>
  <c r="CS32" i="15" s="1"/>
  <c r="CR32" i="15" s="1"/>
  <c r="CW19" i="15"/>
  <c r="CV19" i="15" s="1"/>
  <c r="CU19" i="15" s="1"/>
  <c r="CT19" i="15" s="1"/>
  <c r="CS19" i="15" s="1"/>
  <c r="CR19" i="15" s="1"/>
  <c r="CW27" i="15"/>
  <c r="CV27" i="15" s="1"/>
  <c r="CU27" i="15" s="1"/>
  <c r="CT27" i="15" s="1"/>
  <c r="CS27" i="15" s="1"/>
  <c r="CR27" i="15" s="1"/>
  <c r="CW33" i="15"/>
  <c r="CV33" i="15" s="1"/>
  <c r="CU33" i="15" s="1"/>
  <c r="CT33" i="15" s="1"/>
  <c r="CS33" i="15" s="1"/>
  <c r="CR33" i="15" s="1"/>
  <c r="CW4" i="15"/>
  <c r="CV4" i="15" s="1"/>
  <c r="CU4" i="15" s="1"/>
  <c r="CT4" i="15" s="1"/>
  <c r="CS4" i="15" s="1"/>
  <c r="CR4" i="15" s="1"/>
  <c r="CW29" i="15"/>
  <c r="CV29" i="15" s="1"/>
  <c r="CU29" i="15" s="1"/>
  <c r="CT29" i="15" s="1"/>
  <c r="CS29" i="15" s="1"/>
  <c r="CR29" i="15" s="1"/>
  <c r="CO23" i="10"/>
  <c r="CN23" i="10" s="1"/>
  <c r="CM23" i="10" s="1"/>
  <c r="CL23" i="10" s="1"/>
  <c r="CK23" i="10" s="1"/>
  <c r="CJ23" i="10" s="1"/>
  <c r="CI23" i="10" s="1"/>
  <c r="CH23" i="10" s="1"/>
  <c r="CO42" i="10"/>
  <c r="CN42" i="10" s="1"/>
  <c r="CM42" i="10" s="1"/>
  <c r="CL42" i="10" s="1"/>
  <c r="CK42" i="10" s="1"/>
  <c r="CJ42" i="10" s="1"/>
  <c r="CI42" i="10" s="1"/>
  <c r="CH42" i="10" s="1"/>
  <c r="CW10" i="15"/>
  <c r="CV10" i="15" s="1"/>
  <c r="CU10" i="15" s="1"/>
  <c r="CT10" i="15" s="1"/>
  <c r="CS10" i="15" s="1"/>
  <c r="CR10" i="15" s="1"/>
  <c r="CO11" i="10"/>
  <c r="CN11" i="10" s="1"/>
  <c r="CM11" i="10" s="1"/>
  <c r="CL11" i="10" s="1"/>
  <c r="CK11" i="10" s="1"/>
  <c r="CJ11" i="10" s="1"/>
  <c r="CI11" i="10" s="1"/>
  <c r="CH11" i="10" s="1"/>
  <c r="CO41" i="10"/>
  <c r="CN41" i="10" s="1"/>
  <c r="CM41" i="10" s="1"/>
  <c r="CL41" i="10" s="1"/>
  <c r="CK41" i="10" s="1"/>
  <c r="CJ41" i="10" s="1"/>
  <c r="CI41" i="10" s="1"/>
  <c r="CH41" i="10" s="1"/>
  <c r="CO32" i="10"/>
  <c r="CN32" i="10" s="1"/>
  <c r="CM32" i="10" s="1"/>
  <c r="CL32" i="10" s="1"/>
  <c r="CK32" i="10" s="1"/>
  <c r="CJ32" i="10" s="1"/>
  <c r="CI32" i="10" s="1"/>
  <c r="CH32" i="10" s="1"/>
  <c r="CO4" i="10"/>
  <c r="CN4" i="10" s="1"/>
  <c r="CM4" i="10" s="1"/>
  <c r="CL4" i="10" s="1"/>
  <c r="CK4" i="10" s="1"/>
  <c r="CJ4" i="10" s="1"/>
  <c r="CI4" i="10" s="1"/>
  <c r="CH4" i="10" s="1"/>
  <c r="CO43" i="10"/>
  <c r="CN43" i="10" s="1"/>
  <c r="CM43" i="10" s="1"/>
  <c r="CL43" i="10" s="1"/>
  <c r="CK43" i="10" s="1"/>
  <c r="CJ43" i="10" s="1"/>
  <c r="CI43" i="10" s="1"/>
  <c r="CH43" i="10" s="1"/>
  <c r="CO20" i="10"/>
  <c r="CN20" i="10" s="1"/>
  <c r="CM20" i="10" s="1"/>
  <c r="CL20" i="10" s="1"/>
  <c r="CK20" i="10" s="1"/>
  <c r="CJ20" i="10" s="1"/>
  <c r="CI20" i="10" s="1"/>
  <c r="CH20" i="10" s="1"/>
  <c r="CO24" i="10"/>
  <c r="CN24" i="10" s="1"/>
  <c r="CM24" i="10" s="1"/>
  <c r="CL24" i="10" s="1"/>
  <c r="CK24" i="10" s="1"/>
  <c r="CJ24" i="10" s="1"/>
  <c r="CI24" i="10" s="1"/>
  <c r="CH24" i="10" s="1"/>
  <c r="CW5" i="15"/>
  <c r="CV5" i="15" s="1"/>
  <c r="CU5" i="15" s="1"/>
  <c r="CT5" i="15" s="1"/>
  <c r="CS5" i="15" s="1"/>
  <c r="CR5" i="15" s="1"/>
  <c r="CW25" i="15"/>
  <c r="CV25" i="15" s="1"/>
  <c r="CU25" i="15" s="1"/>
  <c r="CT25" i="15" s="1"/>
  <c r="CS25" i="15" s="1"/>
  <c r="CR25" i="15" s="1"/>
  <c r="CW17" i="15"/>
  <c r="CV17" i="15" s="1"/>
  <c r="CU17" i="15" s="1"/>
  <c r="CT17" i="15" s="1"/>
  <c r="CS17" i="15" s="1"/>
  <c r="CR17" i="15" s="1"/>
  <c r="CW40" i="15"/>
  <c r="CV40" i="15" s="1"/>
  <c r="CU40" i="15" s="1"/>
  <c r="CT40" i="15" s="1"/>
  <c r="CS40" i="15" s="1"/>
  <c r="CR40" i="15" s="1"/>
  <c r="CW14" i="15"/>
  <c r="CV14" i="15" s="1"/>
  <c r="CU14" i="15" s="1"/>
  <c r="CT14" i="15" s="1"/>
  <c r="CS14" i="15" s="1"/>
  <c r="CR14" i="15" s="1"/>
  <c r="CW23" i="15"/>
  <c r="CV23" i="15" s="1"/>
  <c r="CU23" i="15" s="1"/>
  <c r="CT23" i="15" s="1"/>
  <c r="CS23" i="15" s="1"/>
  <c r="CR23" i="15" s="1"/>
  <c r="CW35" i="15"/>
  <c r="CV35" i="15" s="1"/>
  <c r="CU35" i="15" s="1"/>
  <c r="CT35" i="15" s="1"/>
  <c r="CS35" i="15" s="1"/>
  <c r="CR35" i="15" s="1"/>
  <c r="CW8" i="15"/>
  <c r="CV8" i="15" s="1"/>
  <c r="CU8" i="15" s="1"/>
  <c r="CT8" i="15" s="1"/>
  <c r="CS8" i="15" s="1"/>
  <c r="CR8" i="15" s="1"/>
  <c r="CW30" i="15"/>
  <c r="CV30" i="15" s="1"/>
  <c r="CU30" i="15" s="1"/>
  <c r="CT30" i="15" s="1"/>
  <c r="CS30" i="15" s="1"/>
  <c r="CR30" i="15" s="1"/>
  <c r="CO26" i="10"/>
  <c r="CN26" i="10" s="1"/>
  <c r="CM26" i="10" s="1"/>
  <c r="CL26" i="10" s="1"/>
  <c r="CK26" i="10" s="1"/>
  <c r="CJ26" i="10" s="1"/>
  <c r="CI26" i="10" s="1"/>
  <c r="CH26" i="10" s="1"/>
  <c r="CO5" i="10"/>
  <c r="CN5" i="10" s="1"/>
  <c r="CM5" i="10" s="1"/>
  <c r="CL5" i="10" s="1"/>
  <c r="CK5" i="10" s="1"/>
  <c r="CJ5" i="10" s="1"/>
  <c r="CI5" i="10" s="1"/>
  <c r="CH5" i="10" s="1"/>
  <c r="CW9" i="15"/>
  <c r="CV9" i="15" s="1"/>
  <c r="CU9" i="15" s="1"/>
  <c r="CT9" i="15" s="1"/>
  <c r="CS9" i="15" s="1"/>
  <c r="CR9" i="15" s="1"/>
  <c r="CO34" i="10"/>
  <c r="CN34" i="10" s="1"/>
  <c r="CM34" i="10" s="1"/>
  <c r="CL34" i="10" s="1"/>
  <c r="CK34" i="10" s="1"/>
  <c r="CJ34" i="10" s="1"/>
  <c r="CI34" i="10" s="1"/>
  <c r="CH34" i="10" s="1"/>
  <c r="CO35" i="10"/>
  <c r="CN35" i="10" s="1"/>
  <c r="CM35" i="10" s="1"/>
  <c r="CL35" i="10" s="1"/>
  <c r="CK35" i="10" s="1"/>
  <c r="CJ35" i="10" s="1"/>
  <c r="CI35" i="10" s="1"/>
  <c r="CH35" i="10" s="1"/>
  <c r="CO30" i="10"/>
  <c r="CN30" i="10" s="1"/>
  <c r="CM30" i="10" s="1"/>
  <c r="CL30" i="10" s="1"/>
  <c r="CK30" i="10" s="1"/>
  <c r="CJ30" i="10" s="1"/>
  <c r="CI30" i="10" s="1"/>
  <c r="CH30" i="10" s="1"/>
  <c r="CO6" i="10"/>
  <c r="CN6" i="10" s="1"/>
  <c r="CM6" i="10" s="1"/>
  <c r="CL6" i="10" s="1"/>
  <c r="CK6" i="10" s="1"/>
  <c r="CJ6" i="10" s="1"/>
  <c r="CI6" i="10" s="1"/>
  <c r="CH6" i="10" s="1"/>
  <c r="CO31" i="10"/>
  <c r="CN31" i="10" s="1"/>
  <c r="CM31" i="10" s="1"/>
  <c r="CL31" i="10" s="1"/>
  <c r="CK31" i="10" s="1"/>
  <c r="CJ31" i="10" s="1"/>
  <c r="CI31" i="10" s="1"/>
  <c r="CH31" i="10" s="1"/>
  <c r="CW16" i="15"/>
  <c r="CV16" i="15" s="1"/>
  <c r="CU16" i="15" s="1"/>
  <c r="CT16" i="15" s="1"/>
  <c r="CS16" i="15" s="1"/>
  <c r="CR16" i="15" s="1"/>
  <c r="CW36" i="15"/>
  <c r="CV36" i="15" s="1"/>
  <c r="CU36" i="15" s="1"/>
  <c r="CT36" i="15" s="1"/>
  <c r="CS36" i="15" s="1"/>
  <c r="CR36" i="15" s="1"/>
  <c r="CW7" i="15"/>
  <c r="CV7" i="15" s="1"/>
  <c r="CU7" i="15" s="1"/>
  <c r="CT7" i="15" s="1"/>
  <c r="CS7" i="15" s="1"/>
  <c r="CR7" i="15" s="1"/>
  <c r="CW37" i="15"/>
  <c r="CV37" i="15" s="1"/>
  <c r="CU37" i="15" s="1"/>
  <c r="CT37" i="15" s="1"/>
  <c r="CS37" i="15" s="1"/>
  <c r="CR37" i="15" s="1"/>
  <c r="CW39" i="15"/>
  <c r="CV39" i="15" s="1"/>
  <c r="CU39" i="15" s="1"/>
  <c r="CT39" i="15" s="1"/>
  <c r="CS39" i="15" s="1"/>
  <c r="CR39" i="15" s="1"/>
  <c r="CW20" i="15"/>
  <c r="CV20" i="15" s="1"/>
  <c r="CU20" i="15" s="1"/>
  <c r="CT20" i="15" s="1"/>
  <c r="CS20" i="15" s="1"/>
  <c r="CR20" i="15" s="1"/>
  <c r="CW31" i="15"/>
  <c r="CV31" i="15" s="1"/>
  <c r="CU31" i="15" s="1"/>
  <c r="CT31" i="15" s="1"/>
  <c r="CS31" i="15" s="1"/>
  <c r="CR31" i="15" s="1"/>
  <c r="CO27" i="10"/>
  <c r="CN27" i="10" s="1"/>
  <c r="CM27" i="10" s="1"/>
  <c r="CL27" i="10" s="1"/>
  <c r="CK27" i="10" s="1"/>
  <c r="CJ27" i="10" s="1"/>
  <c r="CI27" i="10" s="1"/>
  <c r="CH27" i="10" s="1"/>
  <c r="CO19" i="10"/>
  <c r="CN19" i="10" s="1"/>
  <c r="CM19" i="10" s="1"/>
  <c r="CL19" i="10" s="1"/>
  <c r="CK19" i="10" s="1"/>
  <c r="CJ19" i="10" s="1"/>
  <c r="CI19" i="10" s="1"/>
  <c r="CH19" i="10" s="1"/>
  <c r="CW11" i="15"/>
  <c r="CV11" i="15" s="1"/>
  <c r="CU11" i="15" s="1"/>
  <c r="CT11" i="15" s="1"/>
  <c r="CS11" i="15" s="1"/>
  <c r="CR11" i="15" s="1"/>
  <c r="CW12" i="15"/>
  <c r="CV12" i="15" s="1"/>
  <c r="CU12" i="15" s="1"/>
  <c r="CT12" i="15" s="1"/>
  <c r="CS12" i="15" s="1"/>
  <c r="CR12" i="15" s="1"/>
  <c r="CO17" i="10"/>
  <c r="CN17" i="10" s="1"/>
  <c r="CM17" i="10" s="1"/>
  <c r="CL17" i="10" s="1"/>
  <c r="CK17" i="10" s="1"/>
  <c r="CJ17" i="10" s="1"/>
  <c r="CI17" i="10" s="1"/>
  <c r="CH17" i="10" s="1"/>
  <c r="CN6" i="1"/>
  <c r="CM6" i="1" s="1"/>
  <c r="CL6" i="1" s="1"/>
  <c r="CK6" i="1" s="1"/>
  <c r="CJ6" i="1" s="1"/>
  <c r="CI6" i="1" s="1"/>
  <c r="CH6" i="1" s="1"/>
  <c r="CN8" i="1"/>
  <c r="CM8" i="1" s="1"/>
  <c r="CL8" i="1" s="1"/>
  <c r="CK8" i="1" s="1"/>
  <c r="CJ8" i="1" s="1"/>
  <c r="CI8" i="1" s="1"/>
  <c r="CH8" i="1" s="1"/>
  <c r="CN7" i="1"/>
  <c r="CM7" i="1" s="1"/>
  <c r="CL7" i="1" s="1"/>
  <c r="CK7" i="1" s="1"/>
  <c r="CJ7" i="1" s="1"/>
  <c r="CI7" i="1" s="1"/>
  <c r="CH7" i="1" s="1"/>
  <c r="CN5" i="1"/>
  <c r="CM5" i="1" s="1"/>
  <c r="CL5" i="1" s="1"/>
  <c r="CK5" i="1" s="1"/>
  <c r="CJ5" i="1" s="1"/>
  <c r="CI5" i="1" s="1"/>
  <c r="CH5" i="1" s="1"/>
  <c r="CN9" i="1"/>
  <c r="CM9" i="1" s="1"/>
  <c r="CL9" i="1" s="1"/>
  <c r="CK9" i="1" s="1"/>
  <c r="CJ9" i="1" s="1"/>
  <c r="CI9" i="1" s="1"/>
  <c r="CH9" i="1" s="1"/>
  <c r="DJ42" i="15"/>
  <c r="DI42" i="15" s="1"/>
  <c r="DH42" i="15" s="1"/>
  <c r="DJ11" i="15"/>
  <c r="DI11" i="15" s="1"/>
  <c r="DH11" i="15" s="1"/>
  <c r="DJ10" i="15"/>
  <c r="DI10" i="15" s="1"/>
  <c r="DH10" i="15" s="1"/>
  <c r="DJ12" i="15"/>
  <c r="DI12" i="15" s="1"/>
  <c r="DH12" i="15" s="1"/>
  <c r="DJ9" i="15"/>
  <c r="DI9" i="15" s="1"/>
  <c r="DH9" i="15" s="1"/>
  <c r="CZ37" i="10"/>
  <c r="CZ27" i="10"/>
  <c r="CZ23" i="10"/>
  <c r="CZ26" i="10"/>
  <c r="CZ19" i="10"/>
  <c r="CZ5" i="10"/>
  <c r="CZ42" i="10"/>
  <c r="CZ33" i="10"/>
  <c r="DJ37" i="15"/>
  <c r="DI37" i="15" s="1"/>
  <c r="DH37" i="15" s="1"/>
  <c r="DJ33" i="15"/>
  <c r="DI33" i="15" s="1"/>
  <c r="DH33" i="15" s="1"/>
  <c r="DJ26" i="15"/>
  <c r="DI26" i="15" s="1"/>
  <c r="DH26" i="15" s="1"/>
  <c r="DJ13" i="15"/>
  <c r="DI13" i="15" s="1"/>
  <c r="DH13" i="15" s="1"/>
  <c r="DJ41" i="15"/>
  <c r="DI41" i="15" s="1"/>
  <c r="DH41" i="15" s="1"/>
  <c r="DJ39" i="15"/>
  <c r="DI39" i="15" s="1"/>
  <c r="DH39" i="15" s="1"/>
  <c r="DJ35" i="15"/>
  <c r="DI35" i="15" s="1"/>
  <c r="DH35" i="15" s="1"/>
  <c r="DJ29" i="15"/>
  <c r="DI29" i="15" s="1"/>
  <c r="DH29" i="15" s="1"/>
  <c r="DJ18" i="15"/>
  <c r="DI18" i="15" s="1"/>
  <c r="DH18" i="15" s="1"/>
  <c r="DJ4" i="15"/>
  <c r="DI4" i="15" s="1"/>
  <c r="DH4" i="15" s="1"/>
  <c r="DJ31" i="15"/>
  <c r="DI31" i="15" s="1"/>
  <c r="DH31" i="15" s="1"/>
  <c r="DJ30" i="15"/>
  <c r="DI30" i="15" s="1"/>
  <c r="DH30" i="15" s="1"/>
  <c r="DJ23" i="15"/>
  <c r="DI23" i="15" s="1"/>
  <c r="DH23" i="15" s="1"/>
  <c r="DJ27" i="15"/>
  <c r="DI27" i="15" s="1"/>
  <c r="DH27" i="15" s="1"/>
  <c r="DJ7" i="15"/>
  <c r="DI7" i="15" s="1"/>
  <c r="DH7" i="15" s="1"/>
  <c r="DJ38" i="15"/>
  <c r="DI38" i="15" s="1"/>
  <c r="DH38" i="15" s="1"/>
  <c r="DJ20" i="15"/>
  <c r="DI20" i="15" s="1"/>
  <c r="DH20" i="15" s="1"/>
  <c r="DJ8" i="15"/>
  <c r="DI8" i="15" s="1"/>
  <c r="DH8" i="15" s="1"/>
  <c r="DJ36" i="15"/>
  <c r="DI36" i="15" s="1"/>
  <c r="DH36" i="15" s="1"/>
  <c r="DJ19" i="15"/>
  <c r="DI19" i="15" s="1"/>
  <c r="DH19" i="15" s="1"/>
  <c r="DJ6" i="15"/>
  <c r="DI6" i="15" s="1"/>
  <c r="DH6" i="15" s="1"/>
  <c r="DJ14" i="15"/>
  <c r="DI14" i="15" s="1"/>
  <c r="DH14" i="15" s="1"/>
  <c r="DL1" i="15"/>
  <c r="DJ43" i="15"/>
  <c r="DI43" i="15" s="1"/>
  <c r="DH43" i="15" s="1"/>
  <c r="DJ25" i="15"/>
  <c r="DI25" i="15" s="1"/>
  <c r="DH25" i="15" s="1"/>
  <c r="DJ22" i="15"/>
  <c r="DI22" i="15" s="1"/>
  <c r="DH22" i="15" s="1"/>
  <c r="DJ21" i="15"/>
  <c r="DI21" i="15" s="1"/>
  <c r="DH21" i="15" s="1"/>
  <c r="DJ16" i="15"/>
  <c r="DI16" i="15" s="1"/>
  <c r="DH16" i="15" s="1"/>
  <c r="DJ40" i="15"/>
  <c r="DI40" i="15" s="1"/>
  <c r="DH40" i="15" s="1"/>
  <c r="DJ32" i="15"/>
  <c r="DI32" i="15" s="1"/>
  <c r="DH32" i="15" s="1"/>
  <c r="DJ24" i="15"/>
  <c r="DI24" i="15" s="1"/>
  <c r="DH24" i="15" s="1"/>
  <c r="DJ17" i="15"/>
  <c r="DI17" i="15" s="1"/>
  <c r="DH17" i="15" s="1"/>
  <c r="DJ15" i="15"/>
  <c r="DI15" i="15" s="1"/>
  <c r="DH15" i="15" s="1"/>
  <c r="DJ5" i="15"/>
  <c r="DI5" i="15" s="1"/>
  <c r="DH5" i="15" s="1"/>
  <c r="CN14" i="1"/>
  <c r="CM14" i="1" s="1"/>
  <c r="CL14" i="1" s="1"/>
  <c r="CK14" i="1" s="1"/>
  <c r="CJ14" i="1" s="1"/>
  <c r="CI14" i="1" s="1"/>
  <c r="CH14" i="1" s="1"/>
  <c r="CN22" i="1"/>
  <c r="CM22" i="1" s="1"/>
  <c r="CL22" i="1" s="1"/>
  <c r="CK22" i="1" s="1"/>
  <c r="CJ22" i="1" s="1"/>
  <c r="CI22" i="1" s="1"/>
  <c r="CH22" i="1" s="1"/>
  <c r="DB1" i="10"/>
  <c r="DJ28" i="10" s="1"/>
  <c r="DI28" i="10" s="1"/>
  <c r="DH28" i="10" s="1"/>
  <c r="DG28" i="10" s="1"/>
  <c r="DF28" i="10" s="1"/>
  <c r="DE28" i="10" s="1"/>
  <c r="DD28" i="10" s="1"/>
  <c r="DC28" i="10" s="1"/>
  <c r="DB28" i="10" s="1"/>
  <c r="CZ31" i="10"/>
  <c r="CZ21" i="10"/>
  <c r="CZ7" i="10"/>
  <c r="CZ8" i="10"/>
  <c r="CZ43" i="10"/>
  <c r="CZ4" i="10"/>
  <c r="CZ36" i="10"/>
  <c r="CZ34" i="10"/>
  <c r="CZ9" i="10"/>
  <c r="CZ30" i="10"/>
  <c r="CZ29" i="10"/>
  <c r="CZ22" i="10"/>
  <c r="CZ25" i="10"/>
  <c r="CZ20" i="10"/>
  <c r="CZ6" i="10"/>
  <c r="CZ38" i="10"/>
  <c r="CZ39" i="10"/>
  <c r="CZ24" i="10"/>
  <c r="CZ35" i="10"/>
  <c r="CZ18" i="10"/>
  <c r="CZ32" i="10"/>
  <c r="CN37" i="1"/>
  <c r="CM37" i="1" s="1"/>
  <c r="CL37" i="1" s="1"/>
  <c r="CK37" i="1" s="1"/>
  <c r="CJ37" i="1" s="1"/>
  <c r="CI37" i="1" s="1"/>
  <c r="CH37" i="1" s="1"/>
  <c r="CN25" i="1"/>
  <c r="CM25" i="1" s="1"/>
  <c r="CL25" i="1" s="1"/>
  <c r="CK25" i="1" s="1"/>
  <c r="CJ25" i="1" s="1"/>
  <c r="CI25" i="1" s="1"/>
  <c r="CH25" i="1" s="1"/>
  <c r="CN24" i="1"/>
  <c r="CM24" i="1" s="1"/>
  <c r="CL24" i="1" s="1"/>
  <c r="CK24" i="1" s="1"/>
  <c r="CJ24" i="1" s="1"/>
  <c r="CI24" i="1" s="1"/>
  <c r="CH24" i="1" s="1"/>
  <c r="CN12" i="1"/>
  <c r="CM12" i="1" s="1"/>
  <c r="CL12" i="1" s="1"/>
  <c r="CK12" i="1" s="1"/>
  <c r="CJ12" i="1" s="1"/>
  <c r="CI12" i="1" s="1"/>
  <c r="CH12" i="1" s="1"/>
  <c r="CN32" i="1"/>
  <c r="CM32" i="1" s="1"/>
  <c r="CL32" i="1" s="1"/>
  <c r="CK32" i="1" s="1"/>
  <c r="CJ32" i="1" s="1"/>
  <c r="CI32" i="1" s="1"/>
  <c r="CH32" i="1" s="1"/>
  <c r="CP1" i="1"/>
  <c r="CN41" i="1"/>
  <c r="CM41" i="1" s="1"/>
  <c r="CL41" i="1" s="1"/>
  <c r="CK41" i="1" s="1"/>
  <c r="CJ41" i="1" s="1"/>
  <c r="CI41" i="1" s="1"/>
  <c r="CH41" i="1" s="1"/>
  <c r="CN29" i="1"/>
  <c r="CM29" i="1" s="1"/>
  <c r="CL29" i="1" s="1"/>
  <c r="CK29" i="1" s="1"/>
  <c r="CJ29" i="1" s="1"/>
  <c r="CI29" i="1" s="1"/>
  <c r="CH29" i="1" s="1"/>
  <c r="CN38" i="1"/>
  <c r="CM38" i="1" s="1"/>
  <c r="CL38" i="1" s="1"/>
  <c r="CK38" i="1" s="1"/>
  <c r="CJ38" i="1" s="1"/>
  <c r="CI38" i="1" s="1"/>
  <c r="CH38" i="1" s="1"/>
  <c r="CN39" i="1"/>
  <c r="CM39" i="1" s="1"/>
  <c r="CL39" i="1" s="1"/>
  <c r="CK39" i="1" s="1"/>
  <c r="CJ39" i="1" s="1"/>
  <c r="CI39" i="1" s="1"/>
  <c r="CH39" i="1" s="1"/>
  <c r="CN4" i="1"/>
  <c r="CM4" i="1" s="1"/>
  <c r="CL4" i="1" s="1"/>
  <c r="CK4" i="1" s="1"/>
  <c r="CJ4" i="1" s="1"/>
  <c r="CI4" i="1" s="1"/>
  <c r="CH4" i="1" s="1"/>
  <c r="CN11" i="1"/>
  <c r="CM11" i="1" s="1"/>
  <c r="CL11" i="1" s="1"/>
  <c r="CK11" i="1" s="1"/>
  <c r="CJ11" i="1" s="1"/>
  <c r="CI11" i="1" s="1"/>
  <c r="CH11" i="1" s="1"/>
  <c r="CN10" i="1"/>
  <c r="CM10" i="1" s="1"/>
  <c r="CL10" i="1" s="1"/>
  <c r="CK10" i="1" s="1"/>
  <c r="CJ10" i="1" s="1"/>
  <c r="CI10" i="1" s="1"/>
  <c r="CH10" i="1" s="1"/>
  <c r="CN36" i="1"/>
  <c r="CM36" i="1" s="1"/>
  <c r="CL36" i="1" s="1"/>
  <c r="CK36" i="1" s="1"/>
  <c r="CJ36" i="1" s="1"/>
  <c r="CI36" i="1" s="1"/>
  <c r="CH36" i="1" s="1"/>
  <c r="CN40" i="1"/>
  <c r="CM40" i="1" s="1"/>
  <c r="CL40" i="1" s="1"/>
  <c r="CK40" i="1" s="1"/>
  <c r="CJ40" i="1" s="1"/>
  <c r="CI40" i="1" s="1"/>
  <c r="CH40" i="1" s="1"/>
  <c r="CN21" i="1"/>
  <c r="CM21" i="1" s="1"/>
  <c r="CL21" i="1" s="1"/>
  <c r="CK21" i="1" s="1"/>
  <c r="CJ21" i="1" s="1"/>
  <c r="CI21" i="1" s="1"/>
  <c r="CH21" i="1" s="1"/>
  <c r="CN34" i="1"/>
  <c r="CM34" i="1" s="1"/>
  <c r="CL34" i="1" s="1"/>
  <c r="CK34" i="1" s="1"/>
  <c r="CJ34" i="1" s="1"/>
  <c r="CI34" i="1" s="1"/>
  <c r="CH34" i="1" s="1"/>
  <c r="CN20" i="1"/>
  <c r="CM20" i="1" s="1"/>
  <c r="CL20" i="1" s="1"/>
  <c r="CK20" i="1" s="1"/>
  <c r="CJ20" i="1" s="1"/>
  <c r="CI20" i="1" s="1"/>
  <c r="CH20" i="1" s="1"/>
  <c r="CN42" i="1"/>
  <c r="CM42" i="1" s="1"/>
  <c r="CL42" i="1" s="1"/>
  <c r="CK42" i="1" s="1"/>
  <c r="CJ42" i="1" s="1"/>
  <c r="CI42" i="1" s="1"/>
  <c r="CH42" i="1" s="1"/>
  <c r="CN23" i="1"/>
  <c r="CM23" i="1" s="1"/>
  <c r="CL23" i="1" s="1"/>
  <c r="CK23" i="1" s="1"/>
  <c r="CJ23" i="1" s="1"/>
  <c r="CI23" i="1" s="1"/>
  <c r="CH23" i="1" s="1"/>
  <c r="CN27" i="1"/>
  <c r="CM27" i="1" s="1"/>
  <c r="CL27" i="1" s="1"/>
  <c r="CK27" i="1" s="1"/>
  <c r="CJ27" i="1" s="1"/>
  <c r="CI27" i="1" s="1"/>
  <c r="CH27" i="1" s="1"/>
  <c r="CN31" i="1"/>
  <c r="CM31" i="1" s="1"/>
  <c r="CL31" i="1" s="1"/>
  <c r="CK31" i="1" s="1"/>
  <c r="CJ31" i="1" s="1"/>
  <c r="CI31" i="1" s="1"/>
  <c r="CH31" i="1" s="1"/>
  <c r="CN17" i="1"/>
  <c r="CM17" i="1" s="1"/>
  <c r="CL17" i="1" s="1"/>
  <c r="CK17" i="1" s="1"/>
  <c r="CJ17" i="1" s="1"/>
  <c r="CI17" i="1" s="1"/>
  <c r="CH17" i="1" s="1"/>
  <c r="CN30" i="1"/>
  <c r="CM30" i="1" s="1"/>
  <c r="CL30" i="1" s="1"/>
  <c r="CK30" i="1" s="1"/>
  <c r="CJ30" i="1" s="1"/>
  <c r="CI30" i="1" s="1"/>
  <c r="CH30" i="1" s="1"/>
  <c r="CN13" i="1"/>
  <c r="CM13" i="1" s="1"/>
  <c r="CL13" i="1" s="1"/>
  <c r="CK13" i="1" s="1"/>
  <c r="CJ13" i="1" s="1"/>
  <c r="CI13" i="1" s="1"/>
  <c r="CH13" i="1" s="1"/>
  <c r="CN15" i="1"/>
  <c r="CM15" i="1" s="1"/>
  <c r="CL15" i="1" s="1"/>
  <c r="CK15" i="1" s="1"/>
  <c r="CJ15" i="1" s="1"/>
  <c r="CI15" i="1" s="1"/>
  <c r="CH15" i="1" s="1"/>
  <c r="CN16" i="1"/>
  <c r="CM16" i="1" s="1"/>
  <c r="CL16" i="1" s="1"/>
  <c r="CK16" i="1" s="1"/>
  <c r="CJ16" i="1" s="1"/>
  <c r="CI16" i="1" s="1"/>
  <c r="CH16" i="1" s="1"/>
  <c r="CN18" i="1"/>
  <c r="CM18" i="1" s="1"/>
  <c r="CL18" i="1" s="1"/>
  <c r="CK18" i="1" s="1"/>
  <c r="CJ18" i="1" s="1"/>
  <c r="CI18" i="1" s="1"/>
  <c r="CH18" i="1" s="1"/>
  <c r="CN33" i="1"/>
  <c r="CM33" i="1" s="1"/>
  <c r="CL33" i="1" s="1"/>
  <c r="CK33" i="1" s="1"/>
  <c r="CJ33" i="1" s="1"/>
  <c r="CI33" i="1" s="1"/>
  <c r="CH33" i="1" s="1"/>
  <c r="CN35" i="1"/>
  <c r="CM35" i="1" s="1"/>
  <c r="CL35" i="1" s="1"/>
  <c r="CK35" i="1" s="1"/>
  <c r="CJ35" i="1" s="1"/>
  <c r="CI35" i="1" s="1"/>
  <c r="CH35" i="1" s="1"/>
  <c r="CN26" i="1"/>
  <c r="CM26" i="1" s="1"/>
  <c r="CL26" i="1" s="1"/>
  <c r="CK26" i="1" s="1"/>
  <c r="CJ26" i="1" s="1"/>
  <c r="CI26" i="1" s="1"/>
  <c r="CH26" i="1" s="1"/>
  <c r="CN43" i="1"/>
  <c r="CM43" i="1" s="1"/>
  <c r="CL43" i="1" s="1"/>
  <c r="CK43" i="1" s="1"/>
  <c r="CJ43" i="1" s="1"/>
  <c r="CI43" i="1" s="1"/>
  <c r="CH43" i="1" s="1"/>
  <c r="CN19" i="1"/>
  <c r="CM19" i="1" s="1"/>
  <c r="CL19" i="1" s="1"/>
  <c r="CK19" i="1" s="1"/>
  <c r="CJ19" i="1" s="1"/>
  <c r="CI19" i="1" s="1"/>
  <c r="CH19" i="1" s="1"/>
  <c r="DT34" i="15" l="1"/>
  <c r="DS34" i="15" s="1"/>
  <c r="DR34" i="15" s="1"/>
  <c r="DQ34" i="15" s="1"/>
  <c r="DP34" i="15" s="1"/>
  <c r="DO34" i="15" s="1"/>
  <c r="DN34" i="15" s="1"/>
  <c r="DM34" i="15" s="1"/>
  <c r="DL34" i="15" s="1"/>
  <c r="DT28" i="15"/>
  <c r="DS28" i="15" s="1"/>
  <c r="DR28" i="15" s="1"/>
  <c r="DQ28" i="15" s="1"/>
  <c r="DP28" i="15" s="1"/>
  <c r="DO28" i="15" s="1"/>
  <c r="DN28" i="15" s="1"/>
  <c r="DM28" i="15" s="1"/>
  <c r="DL28" i="15" s="1"/>
  <c r="CV28" i="1"/>
  <c r="CU28" i="1" s="1"/>
  <c r="CT28" i="1" s="1"/>
  <c r="CS28" i="1" s="1"/>
  <c r="CR28" i="1" s="1"/>
  <c r="CQ28" i="1" s="1"/>
  <c r="CP28" i="1" s="1"/>
  <c r="CY20" i="10"/>
  <c r="CX20" i="10" s="1"/>
  <c r="CW20" i="10" s="1"/>
  <c r="CV20" i="10" s="1"/>
  <c r="CU20" i="10" s="1"/>
  <c r="CT20" i="10" s="1"/>
  <c r="CS20" i="10" s="1"/>
  <c r="CR20" i="10" s="1"/>
  <c r="DG5" i="15"/>
  <c r="DF5" i="15" s="1"/>
  <c r="DE5" i="15" s="1"/>
  <c r="DD5" i="15" s="1"/>
  <c r="DC5" i="15" s="1"/>
  <c r="DB5" i="15" s="1"/>
  <c r="DG24" i="15"/>
  <c r="DF24" i="15" s="1"/>
  <c r="DE24" i="15" s="1"/>
  <c r="DD24" i="15" s="1"/>
  <c r="DC24" i="15" s="1"/>
  <c r="DB24" i="15" s="1"/>
  <c r="DG21" i="15"/>
  <c r="DF21" i="15" s="1"/>
  <c r="DE21" i="15" s="1"/>
  <c r="DD21" i="15" s="1"/>
  <c r="DC21" i="15" s="1"/>
  <c r="DB21" i="15" s="1"/>
  <c r="DG43" i="15"/>
  <c r="DF43" i="15" s="1"/>
  <c r="DE43" i="15" s="1"/>
  <c r="DD43" i="15" s="1"/>
  <c r="DC43" i="15" s="1"/>
  <c r="DB43" i="15" s="1"/>
  <c r="DG19" i="15"/>
  <c r="DF19" i="15" s="1"/>
  <c r="DE19" i="15" s="1"/>
  <c r="DD19" i="15" s="1"/>
  <c r="DC19" i="15" s="1"/>
  <c r="DB19" i="15" s="1"/>
  <c r="DG38" i="15"/>
  <c r="DF38" i="15" s="1"/>
  <c r="DE38" i="15" s="1"/>
  <c r="DD38" i="15" s="1"/>
  <c r="DC38" i="15" s="1"/>
  <c r="DB38" i="15" s="1"/>
  <c r="DG30" i="15"/>
  <c r="DF30" i="15" s="1"/>
  <c r="DE30" i="15" s="1"/>
  <c r="DD30" i="15" s="1"/>
  <c r="DC30" i="15" s="1"/>
  <c r="DB30" i="15" s="1"/>
  <c r="DG29" i="15"/>
  <c r="DF29" i="15" s="1"/>
  <c r="DE29" i="15" s="1"/>
  <c r="DD29" i="15" s="1"/>
  <c r="DC29" i="15" s="1"/>
  <c r="DB29" i="15" s="1"/>
  <c r="DG13" i="15"/>
  <c r="DF13" i="15" s="1"/>
  <c r="DE13" i="15" s="1"/>
  <c r="DD13" i="15" s="1"/>
  <c r="DC13" i="15" s="1"/>
  <c r="DB13" i="15" s="1"/>
  <c r="CY33" i="10"/>
  <c r="CX33" i="10" s="1"/>
  <c r="CW33" i="10" s="1"/>
  <c r="CV33" i="10" s="1"/>
  <c r="CU33" i="10" s="1"/>
  <c r="CT33" i="10" s="1"/>
  <c r="CS33" i="10" s="1"/>
  <c r="CR33" i="10" s="1"/>
  <c r="CY26" i="10"/>
  <c r="CX26" i="10" s="1"/>
  <c r="CW26" i="10" s="1"/>
  <c r="CV26" i="10" s="1"/>
  <c r="CU26" i="10" s="1"/>
  <c r="CT26" i="10" s="1"/>
  <c r="CS26" i="10" s="1"/>
  <c r="CR26" i="10" s="1"/>
  <c r="DG9" i="15"/>
  <c r="DF9" i="15" s="1"/>
  <c r="DE9" i="15" s="1"/>
  <c r="DD9" i="15" s="1"/>
  <c r="DC9" i="15" s="1"/>
  <c r="DB9" i="15" s="1"/>
  <c r="CY17" i="10"/>
  <c r="CX17" i="10" s="1"/>
  <c r="CW17" i="10" s="1"/>
  <c r="CV17" i="10" s="1"/>
  <c r="CU17" i="10" s="1"/>
  <c r="CT17" i="10" s="1"/>
  <c r="CS17" i="10" s="1"/>
  <c r="CR17" i="10" s="1"/>
  <c r="CY16" i="10"/>
  <c r="CX16" i="10" s="1"/>
  <c r="CW16" i="10" s="1"/>
  <c r="CV16" i="10" s="1"/>
  <c r="CU16" i="10" s="1"/>
  <c r="CT16" i="10" s="1"/>
  <c r="CS16" i="10" s="1"/>
  <c r="CR16" i="10" s="1"/>
  <c r="CY18" i="10"/>
  <c r="CX18" i="10" s="1"/>
  <c r="CW18" i="10" s="1"/>
  <c r="CV18" i="10" s="1"/>
  <c r="CU18" i="10" s="1"/>
  <c r="CT18" i="10" s="1"/>
  <c r="CS18" i="10" s="1"/>
  <c r="CR18" i="10" s="1"/>
  <c r="CY39" i="10"/>
  <c r="CX39" i="10" s="1"/>
  <c r="CW39" i="10" s="1"/>
  <c r="CV39" i="10" s="1"/>
  <c r="CU39" i="10" s="1"/>
  <c r="CT39" i="10" s="1"/>
  <c r="CS39" i="10" s="1"/>
  <c r="CR39" i="10" s="1"/>
  <c r="CY30" i="10"/>
  <c r="CX30" i="10" s="1"/>
  <c r="CW30" i="10" s="1"/>
  <c r="CV30" i="10" s="1"/>
  <c r="CU30" i="10" s="1"/>
  <c r="CT30" i="10" s="1"/>
  <c r="CS30" i="10" s="1"/>
  <c r="CR30" i="10" s="1"/>
  <c r="CY43" i="10"/>
  <c r="CX43" i="10" s="1"/>
  <c r="CW43" i="10" s="1"/>
  <c r="CV43" i="10" s="1"/>
  <c r="CU43" i="10" s="1"/>
  <c r="CT43" i="10" s="1"/>
  <c r="CS43" i="10" s="1"/>
  <c r="CR43" i="10" s="1"/>
  <c r="CY35" i="10"/>
  <c r="CX35" i="10" s="1"/>
  <c r="CW35" i="10" s="1"/>
  <c r="CV35" i="10" s="1"/>
  <c r="CU35" i="10" s="1"/>
  <c r="CT35" i="10" s="1"/>
  <c r="CS35" i="10" s="1"/>
  <c r="CR35" i="10" s="1"/>
  <c r="CY38" i="10"/>
  <c r="CX38" i="10" s="1"/>
  <c r="CW38" i="10" s="1"/>
  <c r="CV38" i="10" s="1"/>
  <c r="CU38" i="10" s="1"/>
  <c r="CT38" i="10" s="1"/>
  <c r="CS38" i="10" s="1"/>
  <c r="CR38" i="10" s="1"/>
  <c r="CY25" i="10"/>
  <c r="CX25" i="10" s="1"/>
  <c r="CW25" i="10" s="1"/>
  <c r="CV25" i="10" s="1"/>
  <c r="CU25" i="10" s="1"/>
  <c r="CT25" i="10" s="1"/>
  <c r="CS25" i="10" s="1"/>
  <c r="CR25" i="10" s="1"/>
  <c r="CY34" i="10"/>
  <c r="CX34" i="10" s="1"/>
  <c r="CW34" i="10" s="1"/>
  <c r="CV34" i="10" s="1"/>
  <c r="CU34" i="10" s="1"/>
  <c r="CT34" i="10" s="1"/>
  <c r="CS34" i="10" s="1"/>
  <c r="CR34" i="10" s="1"/>
  <c r="CY21" i="10"/>
  <c r="CX21" i="10" s="1"/>
  <c r="CW21" i="10" s="1"/>
  <c r="CV21" i="10" s="1"/>
  <c r="CU21" i="10" s="1"/>
  <c r="CT21" i="10" s="1"/>
  <c r="CS21" i="10" s="1"/>
  <c r="CR21" i="10" s="1"/>
  <c r="DG15" i="15"/>
  <c r="DF15" i="15" s="1"/>
  <c r="DE15" i="15" s="1"/>
  <c r="DD15" i="15" s="1"/>
  <c r="DC15" i="15" s="1"/>
  <c r="DB15" i="15" s="1"/>
  <c r="DG32" i="15"/>
  <c r="DF32" i="15" s="1"/>
  <c r="DE32" i="15" s="1"/>
  <c r="DD32" i="15" s="1"/>
  <c r="DC32" i="15" s="1"/>
  <c r="DB32" i="15" s="1"/>
  <c r="DG22" i="15"/>
  <c r="DF22" i="15" s="1"/>
  <c r="DE22" i="15" s="1"/>
  <c r="DD22" i="15" s="1"/>
  <c r="DC22" i="15" s="1"/>
  <c r="DB22" i="15" s="1"/>
  <c r="DG36" i="15"/>
  <c r="DF36" i="15" s="1"/>
  <c r="DE36" i="15" s="1"/>
  <c r="DD36" i="15" s="1"/>
  <c r="DC36" i="15" s="1"/>
  <c r="DB36" i="15" s="1"/>
  <c r="DG7" i="15"/>
  <c r="DF7" i="15" s="1"/>
  <c r="DE7" i="15" s="1"/>
  <c r="DD7" i="15" s="1"/>
  <c r="DC7" i="15" s="1"/>
  <c r="DB7" i="15" s="1"/>
  <c r="DG31" i="15"/>
  <c r="DF31" i="15" s="1"/>
  <c r="DE31" i="15" s="1"/>
  <c r="DD31" i="15" s="1"/>
  <c r="DC31" i="15" s="1"/>
  <c r="DB31" i="15" s="1"/>
  <c r="DG35" i="15"/>
  <c r="DF35" i="15" s="1"/>
  <c r="DE35" i="15" s="1"/>
  <c r="DD35" i="15" s="1"/>
  <c r="DC35" i="15" s="1"/>
  <c r="DB35" i="15" s="1"/>
  <c r="DG26" i="15"/>
  <c r="DF26" i="15" s="1"/>
  <c r="DE26" i="15" s="1"/>
  <c r="DD26" i="15" s="1"/>
  <c r="DC26" i="15" s="1"/>
  <c r="DB26" i="15" s="1"/>
  <c r="CY42" i="10"/>
  <c r="CX42" i="10" s="1"/>
  <c r="CW42" i="10" s="1"/>
  <c r="CV42" i="10" s="1"/>
  <c r="CU42" i="10" s="1"/>
  <c r="CT42" i="10" s="1"/>
  <c r="CS42" i="10" s="1"/>
  <c r="CR42" i="10" s="1"/>
  <c r="CY23" i="10"/>
  <c r="CX23" i="10" s="1"/>
  <c r="CW23" i="10" s="1"/>
  <c r="CV23" i="10" s="1"/>
  <c r="CU23" i="10" s="1"/>
  <c r="CT23" i="10" s="1"/>
  <c r="CS23" i="10" s="1"/>
  <c r="CR23" i="10" s="1"/>
  <c r="DG11" i="15"/>
  <c r="DF11" i="15" s="1"/>
  <c r="DE11" i="15" s="1"/>
  <c r="DD11" i="15" s="1"/>
  <c r="DC11" i="15" s="1"/>
  <c r="DB11" i="15" s="1"/>
  <c r="CY10" i="10"/>
  <c r="CX10" i="10" s="1"/>
  <c r="CW10" i="10" s="1"/>
  <c r="CV10" i="10" s="1"/>
  <c r="CU10" i="10" s="1"/>
  <c r="CT10" i="10" s="1"/>
  <c r="CS10" i="10" s="1"/>
  <c r="CR10" i="10" s="1"/>
  <c r="CY41" i="10"/>
  <c r="CX41" i="10" s="1"/>
  <c r="CW41" i="10" s="1"/>
  <c r="CV41" i="10" s="1"/>
  <c r="CU41" i="10" s="1"/>
  <c r="CT41" i="10" s="1"/>
  <c r="CS41" i="10" s="1"/>
  <c r="CR41" i="10" s="1"/>
  <c r="CY40" i="10"/>
  <c r="CX40" i="10" s="1"/>
  <c r="CW40" i="10" s="1"/>
  <c r="CV40" i="10" s="1"/>
  <c r="CU40" i="10" s="1"/>
  <c r="CT40" i="10" s="1"/>
  <c r="CS40" i="10" s="1"/>
  <c r="CR40" i="10" s="1"/>
  <c r="CY22" i="10"/>
  <c r="CX22" i="10" s="1"/>
  <c r="CW22" i="10" s="1"/>
  <c r="CV22" i="10" s="1"/>
  <c r="CU22" i="10" s="1"/>
  <c r="CT22" i="10" s="1"/>
  <c r="CS22" i="10" s="1"/>
  <c r="CR22" i="10" s="1"/>
  <c r="CY36" i="10"/>
  <c r="CX36" i="10" s="1"/>
  <c r="CW36" i="10" s="1"/>
  <c r="CV36" i="10" s="1"/>
  <c r="CU36" i="10" s="1"/>
  <c r="CT36" i="10" s="1"/>
  <c r="CS36" i="10" s="1"/>
  <c r="CR36" i="10" s="1"/>
  <c r="CY8" i="10"/>
  <c r="CX8" i="10" s="1"/>
  <c r="CW8" i="10" s="1"/>
  <c r="CV8" i="10" s="1"/>
  <c r="CU8" i="10" s="1"/>
  <c r="CT8" i="10" s="1"/>
  <c r="CS8" i="10" s="1"/>
  <c r="CR8" i="10" s="1"/>
  <c r="CY31" i="10"/>
  <c r="CX31" i="10" s="1"/>
  <c r="CW31" i="10" s="1"/>
  <c r="CV31" i="10" s="1"/>
  <c r="CU31" i="10" s="1"/>
  <c r="CT31" i="10" s="1"/>
  <c r="CS31" i="10" s="1"/>
  <c r="CR31" i="10" s="1"/>
  <c r="DG17" i="15"/>
  <c r="DF17" i="15" s="1"/>
  <c r="DE17" i="15" s="1"/>
  <c r="DD17" i="15" s="1"/>
  <c r="DC17" i="15" s="1"/>
  <c r="DB17" i="15" s="1"/>
  <c r="DG25" i="15"/>
  <c r="DF25" i="15" s="1"/>
  <c r="DE25" i="15" s="1"/>
  <c r="DD25" i="15" s="1"/>
  <c r="DC25" i="15" s="1"/>
  <c r="DB25" i="15" s="1"/>
  <c r="DG8" i="15"/>
  <c r="DF8" i="15" s="1"/>
  <c r="DE8" i="15" s="1"/>
  <c r="DD8" i="15" s="1"/>
  <c r="DC8" i="15" s="1"/>
  <c r="DB8" i="15" s="1"/>
  <c r="DG27" i="15"/>
  <c r="DF27" i="15" s="1"/>
  <c r="DE27" i="15" s="1"/>
  <c r="DD27" i="15" s="1"/>
  <c r="DC27" i="15" s="1"/>
  <c r="DB27" i="15" s="1"/>
  <c r="DG39" i="15"/>
  <c r="DF39" i="15" s="1"/>
  <c r="DE39" i="15" s="1"/>
  <c r="DD39" i="15" s="1"/>
  <c r="DC39" i="15" s="1"/>
  <c r="DB39" i="15" s="1"/>
  <c r="DG33" i="15"/>
  <c r="DF33" i="15" s="1"/>
  <c r="DE33" i="15" s="1"/>
  <c r="DD33" i="15" s="1"/>
  <c r="DC33" i="15" s="1"/>
  <c r="DB33" i="15" s="1"/>
  <c r="CY5" i="10"/>
  <c r="CX5" i="10" s="1"/>
  <c r="CW5" i="10" s="1"/>
  <c r="CV5" i="10" s="1"/>
  <c r="CU5" i="10" s="1"/>
  <c r="CT5" i="10" s="1"/>
  <c r="CS5" i="10" s="1"/>
  <c r="CR5" i="10" s="1"/>
  <c r="CY27" i="10"/>
  <c r="CX27" i="10" s="1"/>
  <c r="CW27" i="10" s="1"/>
  <c r="CV27" i="10" s="1"/>
  <c r="CU27" i="10" s="1"/>
  <c r="CT27" i="10" s="1"/>
  <c r="CS27" i="10" s="1"/>
  <c r="CR27" i="10" s="1"/>
  <c r="DG12" i="15"/>
  <c r="DF12" i="15" s="1"/>
  <c r="DE12" i="15" s="1"/>
  <c r="DD12" i="15" s="1"/>
  <c r="DC12" i="15" s="1"/>
  <c r="DB12" i="15" s="1"/>
  <c r="CY12" i="10"/>
  <c r="CX12" i="10" s="1"/>
  <c r="CW12" i="10" s="1"/>
  <c r="CV12" i="10" s="1"/>
  <c r="CU12" i="10" s="1"/>
  <c r="CT12" i="10" s="1"/>
  <c r="CS12" i="10" s="1"/>
  <c r="CR12" i="10" s="1"/>
  <c r="DG40" i="15"/>
  <c r="DF40" i="15" s="1"/>
  <c r="DE40" i="15" s="1"/>
  <c r="DD40" i="15" s="1"/>
  <c r="DC40" i="15" s="1"/>
  <c r="DB40" i="15" s="1"/>
  <c r="DG14" i="15"/>
  <c r="DF14" i="15" s="1"/>
  <c r="DE14" i="15" s="1"/>
  <c r="DD14" i="15" s="1"/>
  <c r="DC14" i="15" s="1"/>
  <c r="DB14" i="15" s="1"/>
  <c r="DG4" i="15"/>
  <c r="DF4" i="15" s="1"/>
  <c r="DE4" i="15" s="1"/>
  <c r="DD4" i="15" s="1"/>
  <c r="DC4" i="15" s="1"/>
  <c r="DB4" i="15" s="1"/>
  <c r="CY32" i="10"/>
  <c r="CX32" i="10" s="1"/>
  <c r="CW32" i="10" s="1"/>
  <c r="CV32" i="10" s="1"/>
  <c r="CU32" i="10" s="1"/>
  <c r="CT32" i="10" s="1"/>
  <c r="CS32" i="10" s="1"/>
  <c r="CR32" i="10" s="1"/>
  <c r="CY24" i="10"/>
  <c r="CX24" i="10" s="1"/>
  <c r="CW24" i="10" s="1"/>
  <c r="CV24" i="10" s="1"/>
  <c r="CU24" i="10" s="1"/>
  <c r="CT24" i="10" s="1"/>
  <c r="CS24" i="10" s="1"/>
  <c r="CR24" i="10" s="1"/>
  <c r="CY6" i="10"/>
  <c r="CX6" i="10" s="1"/>
  <c r="CW6" i="10" s="1"/>
  <c r="CV6" i="10" s="1"/>
  <c r="CU6" i="10" s="1"/>
  <c r="CT6" i="10" s="1"/>
  <c r="CS6" i="10" s="1"/>
  <c r="CR6" i="10" s="1"/>
  <c r="CY29" i="10"/>
  <c r="CX29" i="10" s="1"/>
  <c r="CW29" i="10" s="1"/>
  <c r="CV29" i="10" s="1"/>
  <c r="CU29" i="10" s="1"/>
  <c r="CT29" i="10" s="1"/>
  <c r="CS29" i="10" s="1"/>
  <c r="CR29" i="10" s="1"/>
  <c r="CY9" i="10"/>
  <c r="CX9" i="10" s="1"/>
  <c r="CW9" i="10" s="1"/>
  <c r="CV9" i="10" s="1"/>
  <c r="CU9" i="10" s="1"/>
  <c r="CT9" i="10" s="1"/>
  <c r="CS9" i="10" s="1"/>
  <c r="CR9" i="10" s="1"/>
  <c r="CY4" i="10"/>
  <c r="CX4" i="10" s="1"/>
  <c r="CW4" i="10" s="1"/>
  <c r="CV4" i="10" s="1"/>
  <c r="CU4" i="10" s="1"/>
  <c r="CT4" i="10" s="1"/>
  <c r="CS4" i="10" s="1"/>
  <c r="CR4" i="10" s="1"/>
  <c r="CY7" i="10"/>
  <c r="CX7" i="10" s="1"/>
  <c r="CW7" i="10" s="1"/>
  <c r="CV7" i="10" s="1"/>
  <c r="CU7" i="10" s="1"/>
  <c r="CT7" i="10" s="1"/>
  <c r="CS7" i="10" s="1"/>
  <c r="CR7" i="10" s="1"/>
  <c r="DJ17" i="10"/>
  <c r="DI17" i="10" s="1"/>
  <c r="DH17" i="10" s="1"/>
  <c r="DG17" i="10" s="1"/>
  <c r="DF17" i="10" s="1"/>
  <c r="DE17" i="10" s="1"/>
  <c r="DD17" i="10" s="1"/>
  <c r="DC17" i="10" s="1"/>
  <c r="DB17" i="10" s="1"/>
  <c r="DJ14" i="10"/>
  <c r="DI14" i="10" s="1"/>
  <c r="DH14" i="10" s="1"/>
  <c r="DG14" i="10" s="1"/>
  <c r="DF14" i="10" s="1"/>
  <c r="DE14" i="10" s="1"/>
  <c r="DD14" i="10" s="1"/>
  <c r="DC14" i="10" s="1"/>
  <c r="DB14" i="10" s="1"/>
  <c r="DJ16" i="10"/>
  <c r="DI16" i="10" s="1"/>
  <c r="DH16" i="10" s="1"/>
  <c r="DG16" i="10" s="1"/>
  <c r="DF16" i="10" s="1"/>
  <c r="DE16" i="10" s="1"/>
  <c r="DD16" i="10" s="1"/>
  <c r="DC16" i="10" s="1"/>
  <c r="DB16" i="10" s="1"/>
  <c r="DJ12" i="10"/>
  <c r="DI12" i="10" s="1"/>
  <c r="DH12" i="10" s="1"/>
  <c r="DG12" i="10" s="1"/>
  <c r="DF12" i="10" s="1"/>
  <c r="DE12" i="10" s="1"/>
  <c r="DD12" i="10" s="1"/>
  <c r="DC12" i="10" s="1"/>
  <c r="DB12" i="10" s="1"/>
  <c r="DJ10" i="10"/>
  <c r="DI10" i="10" s="1"/>
  <c r="DH10" i="10" s="1"/>
  <c r="DG10" i="10" s="1"/>
  <c r="DF10" i="10" s="1"/>
  <c r="DE10" i="10" s="1"/>
  <c r="DD10" i="10" s="1"/>
  <c r="DC10" i="10" s="1"/>
  <c r="DB10" i="10" s="1"/>
  <c r="DJ41" i="10"/>
  <c r="DI41" i="10" s="1"/>
  <c r="DH41" i="10" s="1"/>
  <c r="DG41" i="10" s="1"/>
  <c r="DF41" i="10" s="1"/>
  <c r="DE41" i="10" s="1"/>
  <c r="DD41" i="10" s="1"/>
  <c r="DC41" i="10" s="1"/>
  <c r="DB41" i="10" s="1"/>
  <c r="DJ15" i="10"/>
  <c r="DI15" i="10" s="1"/>
  <c r="DH15" i="10" s="1"/>
  <c r="DG15" i="10" s="1"/>
  <c r="DF15" i="10" s="1"/>
  <c r="DE15" i="10" s="1"/>
  <c r="DD15" i="10" s="1"/>
  <c r="DC15" i="10" s="1"/>
  <c r="DB15" i="10" s="1"/>
  <c r="DJ40" i="10"/>
  <c r="DI40" i="10" s="1"/>
  <c r="DH40" i="10" s="1"/>
  <c r="DG40" i="10" s="1"/>
  <c r="DF40" i="10" s="1"/>
  <c r="DE40" i="10" s="1"/>
  <c r="DD40" i="10" s="1"/>
  <c r="DC40" i="10" s="1"/>
  <c r="DB40" i="10" s="1"/>
  <c r="DJ13" i="10"/>
  <c r="DI13" i="10" s="1"/>
  <c r="DH13" i="10" s="1"/>
  <c r="DG13" i="10" s="1"/>
  <c r="DF13" i="10" s="1"/>
  <c r="DE13" i="10" s="1"/>
  <c r="DD13" i="10" s="1"/>
  <c r="DC13" i="10" s="1"/>
  <c r="DB13" i="10" s="1"/>
  <c r="DJ11" i="10"/>
  <c r="DI11" i="10" s="1"/>
  <c r="DH11" i="10" s="1"/>
  <c r="DG11" i="10" s="1"/>
  <c r="DF11" i="10" s="1"/>
  <c r="DE11" i="10" s="1"/>
  <c r="DD11" i="10" s="1"/>
  <c r="DC11" i="10" s="1"/>
  <c r="DB11" i="10" s="1"/>
  <c r="DG16" i="15"/>
  <c r="DF16" i="15" s="1"/>
  <c r="DE16" i="15" s="1"/>
  <c r="DD16" i="15" s="1"/>
  <c r="DC16" i="15" s="1"/>
  <c r="DB16" i="15" s="1"/>
  <c r="DG6" i="15"/>
  <c r="DF6" i="15" s="1"/>
  <c r="DE6" i="15" s="1"/>
  <c r="DD6" i="15" s="1"/>
  <c r="DC6" i="15" s="1"/>
  <c r="DB6" i="15" s="1"/>
  <c r="DG20" i="15"/>
  <c r="DF20" i="15" s="1"/>
  <c r="DE20" i="15" s="1"/>
  <c r="DD20" i="15" s="1"/>
  <c r="DC20" i="15" s="1"/>
  <c r="DB20" i="15" s="1"/>
  <c r="DG23" i="15"/>
  <c r="DF23" i="15" s="1"/>
  <c r="DE23" i="15" s="1"/>
  <c r="DD23" i="15" s="1"/>
  <c r="DC23" i="15" s="1"/>
  <c r="DB23" i="15" s="1"/>
  <c r="DG18" i="15"/>
  <c r="DF18" i="15" s="1"/>
  <c r="DE18" i="15" s="1"/>
  <c r="DD18" i="15" s="1"/>
  <c r="DC18" i="15" s="1"/>
  <c r="DB18" i="15" s="1"/>
  <c r="DG41" i="15"/>
  <c r="DF41" i="15" s="1"/>
  <c r="DE41" i="15" s="1"/>
  <c r="DD41" i="15" s="1"/>
  <c r="DC41" i="15" s="1"/>
  <c r="DB41" i="15" s="1"/>
  <c r="DG37" i="15"/>
  <c r="DF37" i="15" s="1"/>
  <c r="DE37" i="15" s="1"/>
  <c r="DD37" i="15" s="1"/>
  <c r="DC37" i="15" s="1"/>
  <c r="DB37" i="15" s="1"/>
  <c r="CY19" i="10"/>
  <c r="CX19" i="10" s="1"/>
  <c r="CW19" i="10" s="1"/>
  <c r="CV19" i="10" s="1"/>
  <c r="CU19" i="10" s="1"/>
  <c r="CT19" i="10" s="1"/>
  <c r="CS19" i="10" s="1"/>
  <c r="CR19" i="10" s="1"/>
  <c r="CY37" i="10"/>
  <c r="CX37" i="10" s="1"/>
  <c r="CW37" i="10" s="1"/>
  <c r="CV37" i="10" s="1"/>
  <c r="CU37" i="10" s="1"/>
  <c r="CT37" i="10" s="1"/>
  <c r="CS37" i="10" s="1"/>
  <c r="CR37" i="10" s="1"/>
  <c r="DG10" i="15"/>
  <c r="DF10" i="15" s="1"/>
  <c r="DE10" i="15" s="1"/>
  <c r="DD10" i="15" s="1"/>
  <c r="DC10" i="15" s="1"/>
  <c r="DB10" i="15" s="1"/>
  <c r="DG42" i="15"/>
  <c r="DF42" i="15" s="1"/>
  <c r="DE42" i="15" s="1"/>
  <c r="DD42" i="15" s="1"/>
  <c r="DC42" i="15" s="1"/>
  <c r="DB42" i="15" s="1"/>
  <c r="CY14" i="10"/>
  <c r="CX14" i="10" s="1"/>
  <c r="CW14" i="10" s="1"/>
  <c r="CV14" i="10" s="1"/>
  <c r="CU14" i="10" s="1"/>
  <c r="CT14" i="10" s="1"/>
  <c r="CS14" i="10" s="1"/>
  <c r="CR14" i="10" s="1"/>
  <c r="CY15" i="10"/>
  <c r="CX15" i="10" s="1"/>
  <c r="CW15" i="10" s="1"/>
  <c r="CV15" i="10" s="1"/>
  <c r="CU15" i="10" s="1"/>
  <c r="CT15" i="10" s="1"/>
  <c r="CS15" i="10" s="1"/>
  <c r="CR15" i="10" s="1"/>
  <c r="CY13" i="10"/>
  <c r="CX13" i="10" s="1"/>
  <c r="CW13" i="10" s="1"/>
  <c r="CV13" i="10" s="1"/>
  <c r="CU13" i="10" s="1"/>
  <c r="CT13" i="10" s="1"/>
  <c r="CS13" i="10" s="1"/>
  <c r="CR13" i="10" s="1"/>
  <c r="CV5" i="1"/>
  <c r="CU5" i="1" s="1"/>
  <c r="CT5" i="1" s="1"/>
  <c r="CS5" i="1" s="1"/>
  <c r="CR5" i="1" s="1"/>
  <c r="CQ5" i="1" s="1"/>
  <c r="CP5" i="1" s="1"/>
  <c r="CV9" i="1"/>
  <c r="CU9" i="1" s="1"/>
  <c r="CT9" i="1" s="1"/>
  <c r="CS9" i="1" s="1"/>
  <c r="CR9" i="1" s="1"/>
  <c r="CQ9" i="1" s="1"/>
  <c r="CP9" i="1" s="1"/>
  <c r="CV6" i="1"/>
  <c r="CU6" i="1" s="1"/>
  <c r="CT6" i="1" s="1"/>
  <c r="CS6" i="1" s="1"/>
  <c r="CR6" i="1" s="1"/>
  <c r="CQ6" i="1" s="1"/>
  <c r="CP6" i="1" s="1"/>
  <c r="CV7" i="1"/>
  <c r="CU7" i="1" s="1"/>
  <c r="CT7" i="1" s="1"/>
  <c r="CS7" i="1" s="1"/>
  <c r="CR7" i="1" s="1"/>
  <c r="CQ7" i="1" s="1"/>
  <c r="CP7" i="1" s="1"/>
  <c r="CV8" i="1"/>
  <c r="CU8" i="1" s="1"/>
  <c r="CT8" i="1" s="1"/>
  <c r="CS8" i="1" s="1"/>
  <c r="CR8" i="1" s="1"/>
  <c r="CQ8" i="1" s="1"/>
  <c r="CP8" i="1" s="1"/>
  <c r="DT42" i="15"/>
  <c r="DS42" i="15" s="1"/>
  <c r="DR42" i="15" s="1"/>
  <c r="DT11" i="15"/>
  <c r="DS11" i="15" s="1"/>
  <c r="DR11" i="15" s="1"/>
  <c r="DT10" i="15"/>
  <c r="DS10" i="15" s="1"/>
  <c r="DR10" i="15" s="1"/>
  <c r="DT12" i="15"/>
  <c r="DS12" i="15" s="1"/>
  <c r="DR12" i="15" s="1"/>
  <c r="DT9" i="15"/>
  <c r="DS9" i="15" s="1"/>
  <c r="DR9" i="15" s="1"/>
  <c r="DJ37" i="10"/>
  <c r="DJ23" i="10"/>
  <c r="DJ5" i="10"/>
  <c r="DJ42" i="10"/>
  <c r="DJ33" i="10"/>
  <c r="DJ27" i="10"/>
  <c r="DJ26" i="10"/>
  <c r="DJ19" i="10"/>
  <c r="DT23" i="15"/>
  <c r="DS23" i="15" s="1"/>
  <c r="DR23" i="15" s="1"/>
  <c r="DT37" i="15"/>
  <c r="DS37" i="15" s="1"/>
  <c r="DR37" i="15" s="1"/>
  <c r="DT31" i="15"/>
  <c r="DS31" i="15" s="1"/>
  <c r="DR31" i="15" s="1"/>
  <c r="DT26" i="15"/>
  <c r="DS26" i="15" s="1"/>
  <c r="DR26" i="15" s="1"/>
  <c r="DT38" i="15"/>
  <c r="DS38" i="15" s="1"/>
  <c r="DR38" i="15" s="1"/>
  <c r="DT27" i="15"/>
  <c r="DS27" i="15" s="1"/>
  <c r="DR27" i="15" s="1"/>
  <c r="DT20" i="15"/>
  <c r="DS20" i="15" s="1"/>
  <c r="DR20" i="15" s="1"/>
  <c r="DT13" i="15"/>
  <c r="DS13" i="15" s="1"/>
  <c r="DR13" i="15" s="1"/>
  <c r="DT7" i="15"/>
  <c r="DS7" i="15" s="1"/>
  <c r="DR7" i="15" s="1"/>
  <c r="DT29" i="15"/>
  <c r="DS29" i="15" s="1"/>
  <c r="DR29" i="15" s="1"/>
  <c r="DT18" i="15"/>
  <c r="DS18" i="15" s="1"/>
  <c r="DR18" i="15" s="1"/>
  <c r="DT4" i="15"/>
  <c r="DS4" i="15" s="1"/>
  <c r="DR4" i="15" s="1"/>
  <c r="DT41" i="15"/>
  <c r="DS41" i="15" s="1"/>
  <c r="DR41" i="15" s="1"/>
  <c r="DT33" i="15"/>
  <c r="DS33" i="15" s="1"/>
  <c r="DR33" i="15" s="1"/>
  <c r="DT30" i="15"/>
  <c r="DS30" i="15" s="1"/>
  <c r="DR30" i="15" s="1"/>
  <c r="DT39" i="15"/>
  <c r="DS39" i="15" s="1"/>
  <c r="DR39" i="15" s="1"/>
  <c r="DT8" i="15"/>
  <c r="DS8" i="15" s="1"/>
  <c r="DR8" i="15" s="1"/>
  <c r="DT35" i="15"/>
  <c r="DS35" i="15" s="1"/>
  <c r="DR35" i="15" s="1"/>
  <c r="CV14" i="1"/>
  <c r="CU14" i="1" s="1"/>
  <c r="CT14" i="1" s="1"/>
  <c r="CS14" i="1" s="1"/>
  <c r="CR14" i="1" s="1"/>
  <c r="CQ14" i="1" s="1"/>
  <c r="CP14" i="1" s="1"/>
  <c r="CV22" i="1"/>
  <c r="CU22" i="1" s="1"/>
  <c r="CT22" i="1" s="1"/>
  <c r="CS22" i="1" s="1"/>
  <c r="CR22" i="1" s="1"/>
  <c r="CQ22" i="1" s="1"/>
  <c r="CP22" i="1" s="1"/>
  <c r="DT14" i="15"/>
  <c r="DS14" i="15" s="1"/>
  <c r="DR14" i="15" s="1"/>
  <c r="DT6" i="15"/>
  <c r="DS6" i="15" s="1"/>
  <c r="DR6" i="15" s="1"/>
  <c r="DT36" i="15"/>
  <c r="DS36" i="15" s="1"/>
  <c r="DR36" i="15" s="1"/>
  <c r="DT19" i="15"/>
  <c r="DS19" i="15" s="1"/>
  <c r="DR19" i="15" s="1"/>
  <c r="DT40" i="15"/>
  <c r="DS40" i="15" s="1"/>
  <c r="DR40" i="15" s="1"/>
  <c r="DT32" i="15"/>
  <c r="DS32" i="15" s="1"/>
  <c r="DR32" i="15" s="1"/>
  <c r="DT24" i="15"/>
  <c r="DS24" i="15" s="1"/>
  <c r="DR24" i="15" s="1"/>
  <c r="DT17" i="15"/>
  <c r="DS17" i="15" s="1"/>
  <c r="DR17" i="15" s="1"/>
  <c r="DT15" i="15"/>
  <c r="DS15" i="15" s="1"/>
  <c r="DR15" i="15" s="1"/>
  <c r="DT43" i="15"/>
  <c r="DS43" i="15" s="1"/>
  <c r="DR43" i="15" s="1"/>
  <c r="DT25" i="15"/>
  <c r="DS25" i="15" s="1"/>
  <c r="DR25" i="15" s="1"/>
  <c r="DT22" i="15"/>
  <c r="DS22" i="15" s="1"/>
  <c r="DR22" i="15" s="1"/>
  <c r="DT21" i="15"/>
  <c r="DS21" i="15" s="1"/>
  <c r="DR21" i="15" s="1"/>
  <c r="DT16" i="15"/>
  <c r="DS16" i="15" s="1"/>
  <c r="DR16" i="15" s="1"/>
  <c r="DT5" i="15"/>
  <c r="DS5" i="15" s="1"/>
  <c r="DR5" i="15" s="1"/>
  <c r="DV1" i="15"/>
  <c r="DJ35" i="10"/>
  <c r="DJ34" i="10"/>
  <c r="DJ20" i="10"/>
  <c r="DJ22" i="10"/>
  <c r="DJ18" i="10"/>
  <c r="DJ9" i="10"/>
  <c r="DJ39" i="10"/>
  <c r="DJ31" i="10"/>
  <c r="DJ29" i="10"/>
  <c r="DL1" i="10"/>
  <c r="DT28" i="10" s="1"/>
  <c r="DS28" i="10" s="1"/>
  <c r="DR28" i="10" s="1"/>
  <c r="DQ28" i="10" s="1"/>
  <c r="DP28" i="10" s="1"/>
  <c r="DO28" i="10" s="1"/>
  <c r="DN28" i="10" s="1"/>
  <c r="DM28" i="10" s="1"/>
  <c r="DL28" i="10" s="1"/>
  <c r="DJ32" i="10"/>
  <c r="DJ38" i="10"/>
  <c r="DJ24" i="10"/>
  <c r="DJ43" i="10"/>
  <c r="DJ30" i="10"/>
  <c r="DJ25" i="10"/>
  <c r="DJ6" i="10"/>
  <c r="DJ8" i="10"/>
  <c r="DJ4" i="10"/>
  <c r="DJ36" i="10"/>
  <c r="DJ21" i="10"/>
  <c r="DJ7" i="10"/>
  <c r="CV37" i="1"/>
  <c r="CU37" i="1" s="1"/>
  <c r="CT37" i="1" s="1"/>
  <c r="CS37" i="1" s="1"/>
  <c r="CR37" i="1" s="1"/>
  <c r="CQ37" i="1" s="1"/>
  <c r="CP37" i="1" s="1"/>
  <c r="CV25" i="1"/>
  <c r="CU25" i="1" s="1"/>
  <c r="CT25" i="1" s="1"/>
  <c r="CS25" i="1" s="1"/>
  <c r="CR25" i="1" s="1"/>
  <c r="CQ25" i="1" s="1"/>
  <c r="CP25" i="1" s="1"/>
  <c r="CV24" i="1"/>
  <c r="CU24" i="1" s="1"/>
  <c r="CT24" i="1" s="1"/>
  <c r="CS24" i="1" s="1"/>
  <c r="CR24" i="1" s="1"/>
  <c r="CQ24" i="1" s="1"/>
  <c r="CP24" i="1" s="1"/>
  <c r="CV12" i="1"/>
  <c r="CU12" i="1" s="1"/>
  <c r="CT12" i="1" s="1"/>
  <c r="CS12" i="1" s="1"/>
  <c r="CR12" i="1" s="1"/>
  <c r="CQ12" i="1" s="1"/>
  <c r="CP12" i="1" s="1"/>
  <c r="CV32" i="1"/>
  <c r="CU32" i="1" s="1"/>
  <c r="CT32" i="1" s="1"/>
  <c r="CS32" i="1" s="1"/>
  <c r="CR32" i="1" s="1"/>
  <c r="CQ32" i="1" s="1"/>
  <c r="CP32" i="1" s="1"/>
  <c r="CX1" i="1"/>
  <c r="CV11" i="1"/>
  <c r="CU11" i="1" s="1"/>
  <c r="CT11" i="1" s="1"/>
  <c r="CS11" i="1" s="1"/>
  <c r="CR11" i="1" s="1"/>
  <c r="CQ11" i="1" s="1"/>
  <c r="CP11" i="1" s="1"/>
  <c r="CV4" i="1"/>
  <c r="CU4" i="1" s="1"/>
  <c r="CT4" i="1" s="1"/>
  <c r="CS4" i="1" s="1"/>
  <c r="CR4" i="1" s="1"/>
  <c r="CQ4" i="1" s="1"/>
  <c r="CP4" i="1" s="1"/>
  <c r="CV30" i="1"/>
  <c r="CU30" i="1" s="1"/>
  <c r="CT30" i="1" s="1"/>
  <c r="CS30" i="1" s="1"/>
  <c r="CR30" i="1" s="1"/>
  <c r="CQ30" i="1" s="1"/>
  <c r="CP30" i="1" s="1"/>
  <c r="CV36" i="1"/>
  <c r="CU36" i="1" s="1"/>
  <c r="CT36" i="1" s="1"/>
  <c r="CS36" i="1" s="1"/>
  <c r="CR36" i="1" s="1"/>
  <c r="CQ36" i="1" s="1"/>
  <c r="CP36" i="1" s="1"/>
  <c r="CV16" i="1"/>
  <c r="CU16" i="1" s="1"/>
  <c r="CT16" i="1" s="1"/>
  <c r="CS16" i="1" s="1"/>
  <c r="CR16" i="1" s="1"/>
  <c r="CQ16" i="1" s="1"/>
  <c r="CP16" i="1" s="1"/>
  <c r="CV40" i="1"/>
  <c r="CU40" i="1" s="1"/>
  <c r="CT40" i="1" s="1"/>
  <c r="CS40" i="1" s="1"/>
  <c r="CR40" i="1" s="1"/>
  <c r="CQ40" i="1" s="1"/>
  <c r="CP40" i="1" s="1"/>
  <c r="CV23" i="1"/>
  <c r="CU23" i="1" s="1"/>
  <c r="CT23" i="1" s="1"/>
  <c r="CS23" i="1" s="1"/>
  <c r="CR23" i="1" s="1"/>
  <c r="CQ23" i="1" s="1"/>
  <c r="CP23" i="1" s="1"/>
  <c r="CV35" i="1"/>
  <c r="CU35" i="1" s="1"/>
  <c r="CT35" i="1" s="1"/>
  <c r="CS35" i="1" s="1"/>
  <c r="CR35" i="1" s="1"/>
  <c r="CQ35" i="1" s="1"/>
  <c r="CP35" i="1" s="1"/>
  <c r="CV26" i="1"/>
  <c r="CU26" i="1" s="1"/>
  <c r="CT26" i="1" s="1"/>
  <c r="CS26" i="1" s="1"/>
  <c r="CR26" i="1" s="1"/>
  <c r="CQ26" i="1" s="1"/>
  <c r="CP26" i="1" s="1"/>
  <c r="CV31" i="1"/>
  <c r="CU31" i="1" s="1"/>
  <c r="CT31" i="1" s="1"/>
  <c r="CS31" i="1" s="1"/>
  <c r="CR31" i="1" s="1"/>
  <c r="CQ31" i="1" s="1"/>
  <c r="CP31" i="1" s="1"/>
  <c r="CV18" i="1"/>
  <c r="CU18" i="1" s="1"/>
  <c r="CT18" i="1" s="1"/>
  <c r="CS18" i="1" s="1"/>
  <c r="CR18" i="1" s="1"/>
  <c r="CQ18" i="1" s="1"/>
  <c r="CP18" i="1" s="1"/>
  <c r="CV15" i="1"/>
  <c r="CU15" i="1" s="1"/>
  <c r="CT15" i="1" s="1"/>
  <c r="CS15" i="1" s="1"/>
  <c r="CR15" i="1" s="1"/>
  <c r="CQ15" i="1" s="1"/>
  <c r="CP15" i="1" s="1"/>
  <c r="CV27" i="1"/>
  <c r="CU27" i="1" s="1"/>
  <c r="CT27" i="1" s="1"/>
  <c r="CS27" i="1" s="1"/>
  <c r="CR27" i="1" s="1"/>
  <c r="CQ27" i="1" s="1"/>
  <c r="CP27" i="1" s="1"/>
  <c r="CV43" i="1"/>
  <c r="CU43" i="1" s="1"/>
  <c r="CT43" i="1" s="1"/>
  <c r="CS43" i="1" s="1"/>
  <c r="CR43" i="1" s="1"/>
  <c r="CQ43" i="1" s="1"/>
  <c r="CP43" i="1" s="1"/>
  <c r="CV17" i="1"/>
  <c r="CU17" i="1" s="1"/>
  <c r="CT17" i="1" s="1"/>
  <c r="CS17" i="1" s="1"/>
  <c r="CR17" i="1" s="1"/>
  <c r="CQ17" i="1" s="1"/>
  <c r="CP17" i="1" s="1"/>
  <c r="CV13" i="1"/>
  <c r="CU13" i="1" s="1"/>
  <c r="CT13" i="1" s="1"/>
  <c r="CS13" i="1" s="1"/>
  <c r="CR13" i="1" s="1"/>
  <c r="CQ13" i="1" s="1"/>
  <c r="CP13" i="1" s="1"/>
  <c r="CV34" i="1"/>
  <c r="CU34" i="1" s="1"/>
  <c r="CT34" i="1" s="1"/>
  <c r="CS34" i="1" s="1"/>
  <c r="CR34" i="1" s="1"/>
  <c r="CQ34" i="1" s="1"/>
  <c r="CP34" i="1" s="1"/>
  <c r="CV10" i="1"/>
  <c r="CU10" i="1" s="1"/>
  <c r="CT10" i="1" s="1"/>
  <c r="CS10" i="1" s="1"/>
  <c r="CR10" i="1" s="1"/>
  <c r="CQ10" i="1" s="1"/>
  <c r="CP10" i="1" s="1"/>
  <c r="CV33" i="1"/>
  <c r="CU33" i="1" s="1"/>
  <c r="CT33" i="1" s="1"/>
  <c r="CS33" i="1" s="1"/>
  <c r="CR33" i="1" s="1"/>
  <c r="CQ33" i="1" s="1"/>
  <c r="CP33" i="1" s="1"/>
  <c r="CV20" i="1"/>
  <c r="CU20" i="1" s="1"/>
  <c r="CT20" i="1" s="1"/>
  <c r="CS20" i="1" s="1"/>
  <c r="CR20" i="1" s="1"/>
  <c r="CQ20" i="1" s="1"/>
  <c r="CP20" i="1" s="1"/>
  <c r="CV42" i="1"/>
  <c r="CU42" i="1" s="1"/>
  <c r="CT42" i="1" s="1"/>
  <c r="CS42" i="1" s="1"/>
  <c r="CR42" i="1" s="1"/>
  <c r="CQ42" i="1" s="1"/>
  <c r="CP42" i="1" s="1"/>
  <c r="CV19" i="1"/>
  <c r="CU19" i="1" s="1"/>
  <c r="CT19" i="1" s="1"/>
  <c r="CS19" i="1" s="1"/>
  <c r="CR19" i="1" s="1"/>
  <c r="CQ19" i="1" s="1"/>
  <c r="CP19" i="1" s="1"/>
  <c r="CV21" i="1"/>
  <c r="CU21" i="1" s="1"/>
  <c r="CT21" i="1" s="1"/>
  <c r="CS21" i="1" s="1"/>
  <c r="CR21" i="1" s="1"/>
  <c r="CQ21" i="1" s="1"/>
  <c r="CP21" i="1" s="1"/>
  <c r="CV29" i="1"/>
  <c r="CU29" i="1" s="1"/>
  <c r="CT29" i="1" s="1"/>
  <c r="CS29" i="1" s="1"/>
  <c r="CR29" i="1" s="1"/>
  <c r="CQ29" i="1" s="1"/>
  <c r="CP29" i="1" s="1"/>
  <c r="CV38" i="1"/>
  <c r="CU38" i="1" s="1"/>
  <c r="CT38" i="1" s="1"/>
  <c r="CS38" i="1" s="1"/>
  <c r="CR38" i="1" s="1"/>
  <c r="CQ38" i="1" s="1"/>
  <c r="CP38" i="1" s="1"/>
  <c r="CV39" i="1"/>
  <c r="CU39" i="1" s="1"/>
  <c r="CT39" i="1" s="1"/>
  <c r="CS39" i="1" s="1"/>
  <c r="CR39" i="1" s="1"/>
  <c r="CQ39" i="1" s="1"/>
  <c r="CP39" i="1" s="1"/>
  <c r="CV41" i="1"/>
  <c r="CU41" i="1" s="1"/>
  <c r="CT41" i="1" s="1"/>
  <c r="CS41" i="1" s="1"/>
  <c r="CR41" i="1" s="1"/>
  <c r="CQ41" i="1" s="1"/>
  <c r="CP41" i="1" s="1"/>
  <c r="ED28" i="15" l="1"/>
  <c r="EC28" i="15" s="1"/>
  <c r="EB28" i="15" s="1"/>
  <c r="EA28" i="15" s="1"/>
  <c r="DZ28" i="15" s="1"/>
  <c r="DY28" i="15" s="1"/>
  <c r="DX28" i="15" s="1"/>
  <c r="DW28" i="15" s="1"/>
  <c r="DV28" i="15" s="1"/>
  <c r="ED34" i="15"/>
  <c r="EC34" i="15" s="1"/>
  <c r="EB34" i="15" s="1"/>
  <c r="EA34" i="15" s="1"/>
  <c r="DZ34" i="15" s="1"/>
  <c r="DY34" i="15" s="1"/>
  <c r="DX34" i="15" s="1"/>
  <c r="DW34" i="15" s="1"/>
  <c r="DV34" i="15" s="1"/>
  <c r="DD28" i="1"/>
  <c r="DC28" i="1" s="1"/>
  <c r="DB28" i="1" s="1"/>
  <c r="DA28" i="1" s="1"/>
  <c r="CZ28" i="1" s="1"/>
  <c r="CY28" i="1" s="1"/>
  <c r="CX28" i="1" s="1"/>
  <c r="DI43" i="10"/>
  <c r="DH43" i="10" s="1"/>
  <c r="DG43" i="10" s="1"/>
  <c r="DF43" i="10" s="1"/>
  <c r="DE43" i="10" s="1"/>
  <c r="DD43" i="10" s="1"/>
  <c r="DC43" i="10" s="1"/>
  <c r="DB43" i="10" s="1"/>
  <c r="DI21" i="10"/>
  <c r="DH21" i="10" s="1"/>
  <c r="DG21" i="10" s="1"/>
  <c r="DF21" i="10" s="1"/>
  <c r="DE21" i="10" s="1"/>
  <c r="DD21" i="10" s="1"/>
  <c r="DC21" i="10" s="1"/>
  <c r="DB21" i="10" s="1"/>
  <c r="DI8" i="10"/>
  <c r="DH8" i="10" s="1"/>
  <c r="DG8" i="10" s="1"/>
  <c r="DF8" i="10" s="1"/>
  <c r="DE8" i="10" s="1"/>
  <c r="DD8" i="10" s="1"/>
  <c r="DC8" i="10" s="1"/>
  <c r="DB8" i="10" s="1"/>
  <c r="DI30" i="10"/>
  <c r="DH30" i="10" s="1"/>
  <c r="DG30" i="10" s="1"/>
  <c r="DF30" i="10" s="1"/>
  <c r="DE30" i="10" s="1"/>
  <c r="DD30" i="10" s="1"/>
  <c r="DC30" i="10" s="1"/>
  <c r="DB30" i="10" s="1"/>
  <c r="DI38" i="10"/>
  <c r="DH38" i="10" s="1"/>
  <c r="DG38" i="10" s="1"/>
  <c r="DF38" i="10" s="1"/>
  <c r="DE38" i="10" s="1"/>
  <c r="DD38" i="10" s="1"/>
  <c r="DC38" i="10" s="1"/>
  <c r="DB38" i="10" s="1"/>
  <c r="DI29" i="10"/>
  <c r="DH29" i="10" s="1"/>
  <c r="DG29" i="10" s="1"/>
  <c r="DF29" i="10" s="1"/>
  <c r="DE29" i="10" s="1"/>
  <c r="DD29" i="10" s="1"/>
  <c r="DC29" i="10" s="1"/>
  <c r="DB29" i="10" s="1"/>
  <c r="DI31" i="10"/>
  <c r="DH31" i="10" s="1"/>
  <c r="DG31" i="10" s="1"/>
  <c r="DF31" i="10" s="1"/>
  <c r="DE31" i="10" s="1"/>
  <c r="DD31" i="10" s="1"/>
  <c r="DC31" i="10" s="1"/>
  <c r="DB31" i="10" s="1"/>
  <c r="DI22" i="10"/>
  <c r="DH22" i="10" s="1"/>
  <c r="DG22" i="10" s="1"/>
  <c r="DF22" i="10" s="1"/>
  <c r="DE22" i="10" s="1"/>
  <c r="DD22" i="10" s="1"/>
  <c r="DC22" i="10" s="1"/>
  <c r="DB22" i="10" s="1"/>
  <c r="DI35" i="10"/>
  <c r="DH35" i="10" s="1"/>
  <c r="DG35" i="10" s="1"/>
  <c r="DF35" i="10" s="1"/>
  <c r="DE35" i="10" s="1"/>
  <c r="DD35" i="10" s="1"/>
  <c r="DC35" i="10" s="1"/>
  <c r="DB35" i="10" s="1"/>
  <c r="DQ21" i="15"/>
  <c r="DP21" i="15" s="1"/>
  <c r="DO21" i="15" s="1"/>
  <c r="DN21" i="15" s="1"/>
  <c r="DM21" i="15" s="1"/>
  <c r="DL21" i="15" s="1"/>
  <c r="DQ43" i="15"/>
  <c r="DP43" i="15" s="1"/>
  <c r="DO43" i="15" s="1"/>
  <c r="DN43" i="15" s="1"/>
  <c r="DM43" i="15" s="1"/>
  <c r="DL43" i="15" s="1"/>
  <c r="DQ24" i="15"/>
  <c r="DP24" i="15" s="1"/>
  <c r="DO24" i="15" s="1"/>
  <c r="DN24" i="15" s="1"/>
  <c r="DM24" i="15" s="1"/>
  <c r="DL24" i="15" s="1"/>
  <c r="DQ36" i="15"/>
  <c r="DP36" i="15" s="1"/>
  <c r="DO36" i="15" s="1"/>
  <c r="DN36" i="15" s="1"/>
  <c r="DM36" i="15" s="1"/>
  <c r="DL36" i="15" s="1"/>
  <c r="DQ39" i="15"/>
  <c r="DP39" i="15" s="1"/>
  <c r="DO39" i="15" s="1"/>
  <c r="DN39" i="15" s="1"/>
  <c r="DM39" i="15" s="1"/>
  <c r="DL39" i="15" s="1"/>
  <c r="DQ4" i="15"/>
  <c r="DP4" i="15" s="1"/>
  <c r="DO4" i="15" s="1"/>
  <c r="DN4" i="15" s="1"/>
  <c r="DM4" i="15" s="1"/>
  <c r="DL4" i="15" s="1"/>
  <c r="DQ13" i="15"/>
  <c r="DP13" i="15" s="1"/>
  <c r="DO13" i="15" s="1"/>
  <c r="DN13" i="15" s="1"/>
  <c r="DM13" i="15" s="1"/>
  <c r="DL13" i="15" s="1"/>
  <c r="DQ26" i="15"/>
  <c r="DP26" i="15" s="1"/>
  <c r="DO26" i="15" s="1"/>
  <c r="DN26" i="15" s="1"/>
  <c r="DM26" i="15" s="1"/>
  <c r="DL26" i="15" s="1"/>
  <c r="DI19" i="10"/>
  <c r="DH19" i="10" s="1"/>
  <c r="DG19" i="10" s="1"/>
  <c r="DF19" i="10" s="1"/>
  <c r="DE19" i="10" s="1"/>
  <c r="DD19" i="10" s="1"/>
  <c r="DC19" i="10" s="1"/>
  <c r="DB19" i="10" s="1"/>
  <c r="DI42" i="10"/>
  <c r="DH42" i="10" s="1"/>
  <c r="DG42" i="10" s="1"/>
  <c r="DF42" i="10" s="1"/>
  <c r="DE42" i="10" s="1"/>
  <c r="DD42" i="10" s="1"/>
  <c r="DC42" i="10" s="1"/>
  <c r="DB42" i="10" s="1"/>
  <c r="DQ9" i="15"/>
  <c r="DP9" i="15" s="1"/>
  <c r="DO9" i="15" s="1"/>
  <c r="DN9" i="15" s="1"/>
  <c r="DM9" i="15" s="1"/>
  <c r="DL9" i="15" s="1"/>
  <c r="DI36" i="10"/>
  <c r="DH36" i="10" s="1"/>
  <c r="DG36" i="10" s="1"/>
  <c r="DF36" i="10" s="1"/>
  <c r="DE36" i="10" s="1"/>
  <c r="DD36" i="10" s="1"/>
  <c r="DC36" i="10" s="1"/>
  <c r="DB36" i="10" s="1"/>
  <c r="DI32" i="10"/>
  <c r="DH32" i="10" s="1"/>
  <c r="DG32" i="10" s="1"/>
  <c r="DF32" i="10" s="1"/>
  <c r="DE32" i="10" s="1"/>
  <c r="DD32" i="10" s="1"/>
  <c r="DC32" i="10" s="1"/>
  <c r="DB32" i="10" s="1"/>
  <c r="DI39" i="10"/>
  <c r="DH39" i="10" s="1"/>
  <c r="DG39" i="10" s="1"/>
  <c r="DF39" i="10" s="1"/>
  <c r="DE39" i="10" s="1"/>
  <c r="DD39" i="10" s="1"/>
  <c r="DC39" i="10" s="1"/>
  <c r="DB39" i="10" s="1"/>
  <c r="DI20" i="10"/>
  <c r="DH20" i="10" s="1"/>
  <c r="DG20" i="10" s="1"/>
  <c r="DF20" i="10" s="1"/>
  <c r="DE20" i="10" s="1"/>
  <c r="DD20" i="10" s="1"/>
  <c r="DC20" i="10" s="1"/>
  <c r="DB20" i="10" s="1"/>
  <c r="DQ22" i="15"/>
  <c r="DP22" i="15" s="1"/>
  <c r="DO22" i="15" s="1"/>
  <c r="DN22" i="15" s="1"/>
  <c r="DM22" i="15" s="1"/>
  <c r="DL22" i="15" s="1"/>
  <c r="DQ15" i="15"/>
  <c r="DP15" i="15" s="1"/>
  <c r="DO15" i="15" s="1"/>
  <c r="DN15" i="15" s="1"/>
  <c r="DM15" i="15" s="1"/>
  <c r="DL15" i="15" s="1"/>
  <c r="DQ32" i="15"/>
  <c r="DP32" i="15" s="1"/>
  <c r="DO32" i="15" s="1"/>
  <c r="DN32" i="15" s="1"/>
  <c r="DM32" i="15" s="1"/>
  <c r="DL32" i="15" s="1"/>
  <c r="DQ6" i="15"/>
  <c r="DP6" i="15" s="1"/>
  <c r="DO6" i="15" s="1"/>
  <c r="DN6" i="15" s="1"/>
  <c r="DM6" i="15" s="1"/>
  <c r="DL6" i="15" s="1"/>
  <c r="DQ30" i="15"/>
  <c r="DP30" i="15" s="1"/>
  <c r="DO30" i="15" s="1"/>
  <c r="DN30" i="15" s="1"/>
  <c r="DM30" i="15" s="1"/>
  <c r="DL30" i="15" s="1"/>
  <c r="DQ18" i="15"/>
  <c r="DP18" i="15" s="1"/>
  <c r="DO18" i="15" s="1"/>
  <c r="DN18" i="15" s="1"/>
  <c r="DM18" i="15" s="1"/>
  <c r="DL18" i="15" s="1"/>
  <c r="DQ20" i="15"/>
  <c r="DP20" i="15" s="1"/>
  <c r="DO20" i="15" s="1"/>
  <c r="DN20" i="15" s="1"/>
  <c r="DM20" i="15" s="1"/>
  <c r="DL20" i="15" s="1"/>
  <c r="DQ31" i="15"/>
  <c r="DP31" i="15" s="1"/>
  <c r="DO31" i="15" s="1"/>
  <c r="DN31" i="15" s="1"/>
  <c r="DM31" i="15" s="1"/>
  <c r="DL31" i="15" s="1"/>
  <c r="DI26" i="10"/>
  <c r="DH26" i="10" s="1"/>
  <c r="DG26" i="10" s="1"/>
  <c r="DF26" i="10" s="1"/>
  <c r="DE26" i="10" s="1"/>
  <c r="DD26" i="10" s="1"/>
  <c r="DC26" i="10" s="1"/>
  <c r="DB26" i="10" s="1"/>
  <c r="DI5" i="10"/>
  <c r="DH5" i="10" s="1"/>
  <c r="DG5" i="10" s="1"/>
  <c r="DF5" i="10" s="1"/>
  <c r="DE5" i="10" s="1"/>
  <c r="DD5" i="10" s="1"/>
  <c r="DC5" i="10" s="1"/>
  <c r="DB5" i="10" s="1"/>
  <c r="DQ12" i="15"/>
  <c r="DP12" i="15" s="1"/>
  <c r="DO12" i="15" s="1"/>
  <c r="DN12" i="15" s="1"/>
  <c r="DM12" i="15" s="1"/>
  <c r="DL12" i="15" s="1"/>
  <c r="DI6" i="10"/>
  <c r="DH6" i="10" s="1"/>
  <c r="DG6" i="10" s="1"/>
  <c r="DF6" i="10" s="1"/>
  <c r="DE6" i="10" s="1"/>
  <c r="DD6" i="10" s="1"/>
  <c r="DC6" i="10" s="1"/>
  <c r="DB6" i="10" s="1"/>
  <c r="DT40" i="10"/>
  <c r="DS40" i="10" s="1"/>
  <c r="DR40" i="10" s="1"/>
  <c r="DQ40" i="10" s="1"/>
  <c r="DP40" i="10" s="1"/>
  <c r="DO40" i="10" s="1"/>
  <c r="DN40" i="10" s="1"/>
  <c r="DM40" i="10" s="1"/>
  <c r="DL40" i="10" s="1"/>
  <c r="DT13" i="10"/>
  <c r="DS13" i="10" s="1"/>
  <c r="DR13" i="10" s="1"/>
  <c r="DQ13" i="10" s="1"/>
  <c r="DP13" i="10" s="1"/>
  <c r="DO13" i="10" s="1"/>
  <c r="DN13" i="10" s="1"/>
  <c r="DM13" i="10" s="1"/>
  <c r="DL13" i="10" s="1"/>
  <c r="DT11" i="10"/>
  <c r="DS11" i="10" s="1"/>
  <c r="DR11" i="10" s="1"/>
  <c r="DQ11" i="10" s="1"/>
  <c r="DP11" i="10" s="1"/>
  <c r="DO11" i="10" s="1"/>
  <c r="DN11" i="10" s="1"/>
  <c r="DM11" i="10" s="1"/>
  <c r="DL11" i="10" s="1"/>
  <c r="DT16" i="10"/>
  <c r="DS16" i="10" s="1"/>
  <c r="DR16" i="10" s="1"/>
  <c r="DQ16" i="10" s="1"/>
  <c r="DP16" i="10" s="1"/>
  <c r="DO16" i="10" s="1"/>
  <c r="DN16" i="10" s="1"/>
  <c r="DM16" i="10" s="1"/>
  <c r="DL16" i="10" s="1"/>
  <c r="DT12" i="10"/>
  <c r="DS12" i="10" s="1"/>
  <c r="DR12" i="10" s="1"/>
  <c r="DQ12" i="10" s="1"/>
  <c r="DP12" i="10" s="1"/>
  <c r="DO12" i="10" s="1"/>
  <c r="DN12" i="10" s="1"/>
  <c r="DM12" i="10" s="1"/>
  <c r="DL12" i="10" s="1"/>
  <c r="DT15" i="10"/>
  <c r="DT10" i="10"/>
  <c r="DT41" i="10"/>
  <c r="DS41" i="10" s="1"/>
  <c r="DR41" i="10" s="1"/>
  <c r="DQ41" i="10" s="1"/>
  <c r="DP41" i="10" s="1"/>
  <c r="DO41" i="10" s="1"/>
  <c r="DN41" i="10" s="1"/>
  <c r="DM41" i="10" s="1"/>
  <c r="DL41" i="10" s="1"/>
  <c r="DT17" i="10"/>
  <c r="DT14" i="10"/>
  <c r="DI9" i="10"/>
  <c r="DH9" i="10" s="1"/>
  <c r="DG9" i="10" s="1"/>
  <c r="DF9" i="10" s="1"/>
  <c r="DE9" i="10" s="1"/>
  <c r="DD9" i="10" s="1"/>
  <c r="DC9" i="10" s="1"/>
  <c r="DB9" i="10" s="1"/>
  <c r="DI34" i="10"/>
  <c r="DH34" i="10" s="1"/>
  <c r="DG34" i="10" s="1"/>
  <c r="DF34" i="10" s="1"/>
  <c r="DE34" i="10" s="1"/>
  <c r="DD34" i="10" s="1"/>
  <c r="DC34" i="10" s="1"/>
  <c r="DB34" i="10" s="1"/>
  <c r="DQ5" i="15"/>
  <c r="DP5" i="15" s="1"/>
  <c r="DO5" i="15" s="1"/>
  <c r="DN5" i="15" s="1"/>
  <c r="DM5" i="15" s="1"/>
  <c r="DL5" i="15" s="1"/>
  <c r="DQ25" i="15"/>
  <c r="DP25" i="15" s="1"/>
  <c r="DO25" i="15" s="1"/>
  <c r="DN25" i="15" s="1"/>
  <c r="DM25" i="15" s="1"/>
  <c r="DL25" i="15" s="1"/>
  <c r="DQ17" i="15"/>
  <c r="DP17" i="15" s="1"/>
  <c r="DO17" i="15" s="1"/>
  <c r="DN17" i="15" s="1"/>
  <c r="DM17" i="15" s="1"/>
  <c r="DL17" i="15" s="1"/>
  <c r="DQ40" i="15"/>
  <c r="DP40" i="15" s="1"/>
  <c r="DO40" i="15" s="1"/>
  <c r="DN40" i="15" s="1"/>
  <c r="DM40" i="15" s="1"/>
  <c r="DL40" i="15" s="1"/>
  <c r="DQ14" i="15"/>
  <c r="DP14" i="15" s="1"/>
  <c r="DO14" i="15" s="1"/>
  <c r="DN14" i="15" s="1"/>
  <c r="DM14" i="15" s="1"/>
  <c r="DL14" i="15" s="1"/>
  <c r="DQ35" i="15"/>
  <c r="DP35" i="15" s="1"/>
  <c r="DO35" i="15" s="1"/>
  <c r="DN35" i="15" s="1"/>
  <c r="DM35" i="15" s="1"/>
  <c r="DL35" i="15" s="1"/>
  <c r="DQ33" i="15"/>
  <c r="DP33" i="15" s="1"/>
  <c r="DO33" i="15" s="1"/>
  <c r="DN33" i="15" s="1"/>
  <c r="DM33" i="15" s="1"/>
  <c r="DL33" i="15" s="1"/>
  <c r="DQ29" i="15"/>
  <c r="DP29" i="15" s="1"/>
  <c r="DO29" i="15" s="1"/>
  <c r="DN29" i="15" s="1"/>
  <c r="DM29" i="15" s="1"/>
  <c r="DL29" i="15" s="1"/>
  <c r="DQ27" i="15"/>
  <c r="DP27" i="15" s="1"/>
  <c r="DO27" i="15" s="1"/>
  <c r="DN27" i="15" s="1"/>
  <c r="DM27" i="15" s="1"/>
  <c r="DL27" i="15" s="1"/>
  <c r="DQ37" i="15"/>
  <c r="DP37" i="15" s="1"/>
  <c r="DO37" i="15" s="1"/>
  <c r="DN37" i="15" s="1"/>
  <c r="DM37" i="15" s="1"/>
  <c r="DL37" i="15" s="1"/>
  <c r="DI27" i="10"/>
  <c r="DH27" i="10" s="1"/>
  <c r="DG27" i="10" s="1"/>
  <c r="DF27" i="10" s="1"/>
  <c r="DE27" i="10" s="1"/>
  <c r="DD27" i="10" s="1"/>
  <c r="DC27" i="10" s="1"/>
  <c r="DB27" i="10" s="1"/>
  <c r="DI23" i="10"/>
  <c r="DH23" i="10" s="1"/>
  <c r="DG23" i="10" s="1"/>
  <c r="DF23" i="10" s="1"/>
  <c r="DE23" i="10" s="1"/>
  <c r="DD23" i="10" s="1"/>
  <c r="DC23" i="10" s="1"/>
  <c r="DB23" i="10" s="1"/>
  <c r="DQ10" i="15"/>
  <c r="DP10" i="15" s="1"/>
  <c r="DO10" i="15" s="1"/>
  <c r="DN10" i="15" s="1"/>
  <c r="DM10" i="15" s="1"/>
  <c r="DL10" i="15" s="1"/>
  <c r="DI7" i="10"/>
  <c r="DH7" i="10" s="1"/>
  <c r="DG7" i="10" s="1"/>
  <c r="DF7" i="10" s="1"/>
  <c r="DE7" i="10" s="1"/>
  <c r="DD7" i="10" s="1"/>
  <c r="DC7" i="10" s="1"/>
  <c r="DB7" i="10" s="1"/>
  <c r="DI4" i="10"/>
  <c r="DH4" i="10" s="1"/>
  <c r="DG4" i="10" s="1"/>
  <c r="DF4" i="10" s="1"/>
  <c r="DE4" i="10" s="1"/>
  <c r="DD4" i="10" s="1"/>
  <c r="DC4" i="10" s="1"/>
  <c r="DB4" i="10" s="1"/>
  <c r="DI25" i="10"/>
  <c r="DH25" i="10" s="1"/>
  <c r="DG25" i="10" s="1"/>
  <c r="DF25" i="10" s="1"/>
  <c r="DE25" i="10" s="1"/>
  <c r="DD25" i="10" s="1"/>
  <c r="DC25" i="10" s="1"/>
  <c r="DB25" i="10" s="1"/>
  <c r="DI24" i="10"/>
  <c r="DH24" i="10" s="1"/>
  <c r="DG24" i="10" s="1"/>
  <c r="DF24" i="10" s="1"/>
  <c r="DE24" i="10" s="1"/>
  <c r="DD24" i="10" s="1"/>
  <c r="DC24" i="10" s="1"/>
  <c r="DB24" i="10" s="1"/>
  <c r="DI18" i="10"/>
  <c r="DH18" i="10" s="1"/>
  <c r="DG18" i="10" s="1"/>
  <c r="DF18" i="10" s="1"/>
  <c r="DE18" i="10" s="1"/>
  <c r="DD18" i="10" s="1"/>
  <c r="DC18" i="10" s="1"/>
  <c r="DB18" i="10" s="1"/>
  <c r="DQ16" i="15"/>
  <c r="DP16" i="15" s="1"/>
  <c r="DO16" i="15" s="1"/>
  <c r="DN16" i="15" s="1"/>
  <c r="DM16" i="15" s="1"/>
  <c r="DL16" i="15" s="1"/>
  <c r="DQ19" i="15"/>
  <c r="DP19" i="15" s="1"/>
  <c r="DO19" i="15" s="1"/>
  <c r="DN19" i="15" s="1"/>
  <c r="DM19" i="15" s="1"/>
  <c r="DL19" i="15" s="1"/>
  <c r="DQ8" i="15"/>
  <c r="DP8" i="15" s="1"/>
  <c r="DO8" i="15" s="1"/>
  <c r="DN8" i="15" s="1"/>
  <c r="DM8" i="15" s="1"/>
  <c r="DL8" i="15" s="1"/>
  <c r="DQ41" i="15"/>
  <c r="DP41" i="15" s="1"/>
  <c r="DO41" i="15" s="1"/>
  <c r="DN41" i="15" s="1"/>
  <c r="DM41" i="15" s="1"/>
  <c r="DL41" i="15" s="1"/>
  <c r="DQ7" i="15"/>
  <c r="DP7" i="15" s="1"/>
  <c r="DO7" i="15" s="1"/>
  <c r="DN7" i="15" s="1"/>
  <c r="DM7" i="15" s="1"/>
  <c r="DL7" i="15" s="1"/>
  <c r="DQ38" i="15"/>
  <c r="DP38" i="15" s="1"/>
  <c r="DO38" i="15" s="1"/>
  <c r="DN38" i="15" s="1"/>
  <c r="DM38" i="15" s="1"/>
  <c r="DL38" i="15" s="1"/>
  <c r="DQ23" i="15"/>
  <c r="DP23" i="15" s="1"/>
  <c r="DO23" i="15" s="1"/>
  <c r="DN23" i="15" s="1"/>
  <c r="DM23" i="15" s="1"/>
  <c r="DL23" i="15" s="1"/>
  <c r="DI33" i="10"/>
  <c r="DH33" i="10" s="1"/>
  <c r="DG33" i="10" s="1"/>
  <c r="DF33" i="10" s="1"/>
  <c r="DE33" i="10" s="1"/>
  <c r="DD33" i="10" s="1"/>
  <c r="DC33" i="10" s="1"/>
  <c r="DB33" i="10" s="1"/>
  <c r="DI37" i="10"/>
  <c r="DH37" i="10" s="1"/>
  <c r="DG37" i="10" s="1"/>
  <c r="DF37" i="10" s="1"/>
  <c r="DE37" i="10" s="1"/>
  <c r="DD37" i="10" s="1"/>
  <c r="DC37" i="10" s="1"/>
  <c r="DB37" i="10" s="1"/>
  <c r="DQ11" i="15"/>
  <c r="DP11" i="15" s="1"/>
  <c r="DO11" i="15" s="1"/>
  <c r="DN11" i="15" s="1"/>
  <c r="DM11" i="15" s="1"/>
  <c r="DL11" i="15" s="1"/>
  <c r="DQ42" i="15"/>
  <c r="DP42" i="15" s="1"/>
  <c r="DO42" i="15" s="1"/>
  <c r="DN42" i="15" s="1"/>
  <c r="DM42" i="15" s="1"/>
  <c r="DL42" i="15" s="1"/>
  <c r="DD5" i="1"/>
  <c r="DC5" i="1" s="1"/>
  <c r="DB5" i="1" s="1"/>
  <c r="DA5" i="1" s="1"/>
  <c r="CZ5" i="1" s="1"/>
  <c r="CY5" i="1" s="1"/>
  <c r="CX5" i="1" s="1"/>
  <c r="DD6" i="1"/>
  <c r="DC6" i="1" s="1"/>
  <c r="DB6" i="1" s="1"/>
  <c r="DA6" i="1" s="1"/>
  <c r="CZ6" i="1" s="1"/>
  <c r="CY6" i="1" s="1"/>
  <c r="CX6" i="1" s="1"/>
  <c r="DD7" i="1"/>
  <c r="DC7" i="1" s="1"/>
  <c r="DB7" i="1" s="1"/>
  <c r="DA7" i="1" s="1"/>
  <c r="CZ7" i="1" s="1"/>
  <c r="CY7" i="1" s="1"/>
  <c r="CX7" i="1" s="1"/>
  <c r="DD9" i="1"/>
  <c r="DC9" i="1" s="1"/>
  <c r="DB9" i="1" s="1"/>
  <c r="DA9" i="1" s="1"/>
  <c r="CZ9" i="1" s="1"/>
  <c r="CY9" i="1" s="1"/>
  <c r="CX9" i="1" s="1"/>
  <c r="DD8" i="1"/>
  <c r="DC8" i="1" s="1"/>
  <c r="DB8" i="1" s="1"/>
  <c r="DA8" i="1" s="1"/>
  <c r="CZ8" i="1" s="1"/>
  <c r="CY8" i="1" s="1"/>
  <c r="CX8" i="1" s="1"/>
  <c r="ED42" i="15"/>
  <c r="EC42" i="15" s="1"/>
  <c r="EB42" i="15" s="1"/>
  <c r="ED11" i="15"/>
  <c r="EC11" i="15" s="1"/>
  <c r="EB11" i="15" s="1"/>
  <c r="ED12" i="15"/>
  <c r="EC12" i="15" s="1"/>
  <c r="EB12" i="15" s="1"/>
  <c r="ED10" i="15"/>
  <c r="EC10" i="15" s="1"/>
  <c r="EB10" i="15" s="1"/>
  <c r="ED9" i="15"/>
  <c r="EC9" i="15" s="1"/>
  <c r="EB9" i="15" s="1"/>
  <c r="DT37" i="10"/>
  <c r="DT19" i="10"/>
  <c r="DT5" i="10"/>
  <c r="DT42" i="10"/>
  <c r="DT33" i="10"/>
  <c r="DT27" i="10"/>
  <c r="DT26" i="10"/>
  <c r="DT23" i="10"/>
  <c r="ED41" i="15"/>
  <c r="EC41" i="15" s="1"/>
  <c r="EB41" i="15" s="1"/>
  <c r="ED30" i="15"/>
  <c r="EC30" i="15" s="1"/>
  <c r="EB30" i="15" s="1"/>
  <c r="ED29" i="15"/>
  <c r="EC29" i="15" s="1"/>
  <c r="EB29" i="15" s="1"/>
  <c r="ED27" i="15"/>
  <c r="EC27" i="15" s="1"/>
  <c r="EB27" i="15" s="1"/>
  <c r="ED20" i="15"/>
  <c r="EC20" i="15" s="1"/>
  <c r="EB20" i="15" s="1"/>
  <c r="ED38" i="15"/>
  <c r="EC38" i="15" s="1"/>
  <c r="EB38" i="15" s="1"/>
  <c r="ED23" i="15"/>
  <c r="EC23" i="15" s="1"/>
  <c r="EB23" i="15" s="1"/>
  <c r="ED13" i="15"/>
  <c r="EC13" i="15" s="1"/>
  <c r="EB13" i="15" s="1"/>
  <c r="ED8" i="15"/>
  <c r="EC8" i="15" s="1"/>
  <c r="EB8" i="15" s="1"/>
  <c r="ED39" i="15"/>
  <c r="EC39" i="15" s="1"/>
  <c r="EB39" i="15" s="1"/>
  <c r="ED37" i="15"/>
  <c r="EC37" i="15" s="1"/>
  <c r="EB37" i="15" s="1"/>
  <c r="ED35" i="15"/>
  <c r="EC35" i="15" s="1"/>
  <c r="EB35" i="15" s="1"/>
  <c r="ED33" i="15"/>
  <c r="EC33" i="15" s="1"/>
  <c r="EB33" i="15" s="1"/>
  <c r="ED26" i="15"/>
  <c r="EC26" i="15" s="1"/>
  <c r="EB26" i="15" s="1"/>
  <c r="ED7" i="15"/>
  <c r="EC7" i="15" s="1"/>
  <c r="EB7" i="15" s="1"/>
  <c r="ED31" i="15"/>
  <c r="EC31" i="15" s="1"/>
  <c r="EB31" i="15" s="1"/>
  <c r="ED18" i="15"/>
  <c r="EC18" i="15" s="1"/>
  <c r="EB18" i="15" s="1"/>
  <c r="ED4" i="15"/>
  <c r="EC4" i="15" s="1"/>
  <c r="EB4" i="15" s="1"/>
  <c r="DD14" i="1"/>
  <c r="DC14" i="1" s="1"/>
  <c r="DB14" i="1" s="1"/>
  <c r="DA14" i="1" s="1"/>
  <c r="CZ14" i="1" s="1"/>
  <c r="CY14" i="1" s="1"/>
  <c r="CX14" i="1" s="1"/>
  <c r="DD22" i="1"/>
  <c r="DC22" i="1" s="1"/>
  <c r="DB22" i="1" s="1"/>
  <c r="DA22" i="1" s="1"/>
  <c r="CZ22" i="1" s="1"/>
  <c r="CY22" i="1" s="1"/>
  <c r="CX22" i="1" s="1"/>
  <c r="ED19" i="15"/>
  <c r="EC19" i="15" s="1"/>
  <c r="EB19" i="15" s="1"/>
  <c r="ED14" i="15"/>
  <c r="EC14" i="15" s="1"/>
  <c r="EB14" i="15" s="1"/>
  <c r="ED36" i="15"/>
  <c r="EC36" i="15" s="1"/>
  <c r="EB36" i="15" s="1"/>
  <c r="ED6" i="15"/>
  <c r="EC6" i="15" s="1"/>
  <c r="EB6" i="15" s="1"/>
  <c r="ED43" i="15"/>
  <c r="EC43" i="15" s="1"/>
  <c r="EB43" i="15" s="1"/>
  <c r="ED25" i="15"/>
  <c r="EC25" i="15" s="1"/>
  <c r="EB25" i="15" s="1"/>
  <c r="ED22" i="15"/>
  <c r="EC22" i="15" s="1"/>
  <c r="EB22" i="15" s="1"/>
  <c r="ED21" i="15"/>
  <c r="EC21" i="15" s="1"/>
  <c r="EB21" i="15" s="1"/>
  <c r="ED16" i="15"/>
  <c r="EC16" i="15" s="1"/>
  <c r="EB16" i="15" s="1"/>
  <c r="ED40" i="15"/>
  <c r="EC40" i="15" s="1"/>
  <c r="EB40" i="15" s="1"/>
  <c r="ED32" i="15"/>
  <c r="EC32" i="15" s="1"/>
  <c r="EB32" i="15" s="1"/>
  <c r="ED24" i="15"/>
  <c r="EC24" i="15" s="1"/>
  <c r="EB24" i="15" s="1"/>
  <c r="ED17" i="15"/>
  <c r="EC17" i="15" s="1"/>
  <c r="EB17" i="15" s="1"/>
  <c r="ED15" i="15"/>
  <c r="EC15" i="15" s="1"/>
  <c r="EB15" i="15" s="1"/>
  <c r="ED5" i="15"/>
  <c r="EC5" i="15" s="1"/>
  <c r="EB5" i="15" s="1"/>
  <c r="DV1" i="10"/>
  <c r="ED28" i="10" s="1"/>
  <c r="EC28" i="10" s="1"/>
  <c r="EB28" i="10" s="1"/>
  <c r="EA28" i="10" s="1"/>
  <c r="DZ28" i="10" s="1"/>
  <c r="DY28" i="10" s="1"/>
  <c r="DX28" i="10" s="1"/>
  <c r="DW28" i="10" s="1"/>
  <c r="DV28" i="10" s="1"/>
  <c r="DT34" i="10"/>
  <c r="DT24" i="10"/>
  <c r="DT9" i="10"/>
  <c r="DT30" i="10"/>
  <c r="DT22" i="10"/>
  <c r="DT6" i="10"/>
  <c r="DT18" i="10"/>
  <c r="DT31" i="10"/>
  <c r="DT39" i="10"/>
  <c r="DT29" i="10"/>
  <c r="DT21" i="10"/>
  <c r="DT7" i="10"/>
  <c r="DT4" i="10"/>
  <c r="DT35" i="10"/>
  <c r="DT43" i="10"/>
  <c r="DT38" i="10"/>
  <c r="DT32" i="10"/>
  <c r="DT20" i="10"/>
  <c r="DT36" i="10"/>
  <c r="DT25" i="10"/>
  <c r="DT8" i="10"/>
  <c r="DD37" i="1"/>
  <c r="DC37" i="1" s="1"/>
  <c r="DB37" i="1" s="1"/>
  <c r="DA37" i="1" s="1"/>
  <c r="CZ37" i="1" s="1"/>
  <c r="CY37" i="1" s="1"/>
  <c r="CX37" i="1" s="1"/>
  <c r="DD24" i="1"/>
  <c r="DC24" i="1" s="1"/>
  <c r="DB24" i="1" s="1"/>
  <c r="DA24" i="1" s="1"/>
  <c r="CZ24" i="1" s="1"/>
  <c r="CY24" i="1" s="1"/>
  <c r="CX24" i="1" s="1"/>
  <c r="DD25" i="1"/>
  <c r="DC25" i="1" s="1"/>
  <c r="DB25" i="1" s="1"/>
  <c r="DA25" i="1" s="1"/>
  <c r="CZ25" i="1" s="1"/>
  <c r="CY25" i="1" s="1"/>
  <c r="CX25" i="1" s="1"/>
  <c r="DD12" i="1"/>
  <c r="DC12" i="1" s="1"/>
  <c r="DB12" i="1" s="1"/>
  <c r="DA12" i="1" s="1"/>
  <c r="CZ12" i="1" s="1"/>
  <c r="CY12" i="1" s="1"/>
  <c r="CX12" i="1" s="1"/>
  <c r="DD32" i="1"/>
  <c r="DC32" i="1" s="1"/>
  <c r="DB32" i="1" s="1"/>
  <c r="DA32" i="1" s="1"/>
  <c r="CZ32" i="1" s="1"/>
  <c r="CY32" i="1" s="1"/>
  <c r="CX32" i="1" s="1"/>
  <c r="DD34" i="1"/>
  <c r="DC34" i="1" s="1"/>
  <c r="DB34" i="1" s="1"/>
  <c r="DA34" i="1" s="1"/>
  <c r="CZ34" i="1" s="1"/>
  <c r="CY34" i="1" s="1"/>
  <c r="CX34" i="1" s="1"/>
  <c r="DD4" i="1"/>
  <c r="DC4" i="1" s="1"/>
  <c r="DB4" i="1" s="1"/>
  <c r="DA4" i="1" s="1"/>
  <c r="CZ4" i="1" s="1"/>
  <c r="CY4" i="1" s="1"/>
  <c r="CX4" i="1" s="1"/>
  <c r="DD11" i="1"/>
  <c r="DC11" i="1" s="1"/>
  <c r="DB11" i="1" s="1"/>
  <c r="DA11" i="1" s="1"/>
  <c r="CZ11" i="1" s="1"/>
  <c r="CY11" i="1" s="1"/>
  <c r="CX11" i="1" s="1"/>
  <c r="DD30" i="1"/>
  <c r="DC30" i="1" s="1"/>
  <c r="DB30" i="1" s="1"/>
  <c r="DA30" i="1" s="1"/>
  <c r="CZ30" i="1" s="1"/>
  <c r="CY30" i="1" s="1"/>
  <c r="CX30" i="1" s="1"/>
  <c r="DD20" i="1"/>
  <c r="DC20" i="1" s="1"/>
  <c r="DB20" i="1" s="1"/>
  <c r="DA20" i="1" s="1"/>
  <c r="CZ20" i="1" s="1"/>
  <c r="CY20" i="1" s="1"/>
  <c r="CX20" i="1" s="1"/>
  <c r="DD42" i="1"/>
  <c r="DC42" i="1" s="1"/>
  <c r="DB42" i="1" s="1"/>
  <c r="DA42" i="1" s="1"/>
  <c r="CZ42" i="1" s="1"/>
  <c r="CY42" i="1" s="1"/>
  <c r="CX42" i="1" s="1"/>
  <c r="DD19" i="1"/>
  <c r="DC19" i="1" s="1"/>
  <c r="DB19" i="1" s="1"/>
  <c r="DA19" i="1" s="1"/>
  <c r="CZ19" i="1" s="1"/>
  <c r="CY19" i="1" s="1"/>
  <c r="CX19" i="1" s="1"/>
  <c r="DD21" i="1"/>
  <c r="DC21" i="1" s="1"/>
  <c r="DB21" i="1" s="1"/>
  <c r="DA21" i="1" s="1"/>
  <c r="CZ21" i="1" s="1"/>
  <c r="CY21" i="1" s="1"/>
  <c r="CX21" i="1" s="1"/>
  <c r="DD35" i="1"/>
  <c r="DC35" i="1" s="1"/>
  <c r="DB35" i="1" s="1"/>
  <c r="DA35" i="1" s="1"/>
  <c r="CZ35" i="1" s="1"/>
  <c r="CY35" i="1" s="1"/>
  <c r="CX35" i="1" s="1"/>
  <c r="DD26" i="1"/>
  <c r="DC26" i="1" s="1"/>
  <c r="DB26" i="1" s="1"/>
  <c r="DA26" i="1" s="1"/>
  <c r="CZ26" i="1" s="1"/>
  <c r="CY26" i="1" s="1"/>
  <c r="CX26" i="1" s="1"/>
  <c r="DD31" i="1"/>
  <c r="DC31" i="1" s="1"/>
  <c r="DB31" i="1" s="1"/>
  <c r="DA31" i="1" s="1"/>
  <c r="CZ31" i="1" s="1"/>
  <c r="CY31" i="1" s="1"/>
  <c r="CX31" i="1" s="1"/>
  <c r="DD41" i="1"/>
  <c r="DC41" i="1" s="1"/>
  <c r="DB41" i="1" s="1"/>
  <c r="DA41" i="1" s="1"/>
  <c r="CZ41" i="1" s="1"/>
  <c r="CY41" i="1" s="1"/>
  <c r="CX41" i="1" s="1"/>
  <c r="DD13" i="1"/>
  <c r="DC13" i="1" s="1"/>
  <c r="DB13" i="1" s="1"/>
  <c r="DA13" i="1" s="1"/>
  <c r="CZ13" i="1" s="1"/>
  <c r="CY13" i="1" s="1"/>
  <c r="CX13" i="1" s="1"/>
  <c r="DD18" i="1"/>
  <c r="DC18" i="1" s="1"/>
  <c r="DB18" i="1" s="1"/>
  <c r="DA18" i="1" s="1"/>
  <c r="CZ18" i="1" s="1"/>
  <c r="CY18" i="1" s="1"/>
  <c r="CX18" i="1" s="1"/>
  <c r="DD36" i="1"/>
  <c r="DC36" i="1" s="1"/>
  <c r="DB36" i="1" s="1"/>
  <c r="DA36" i="1" s="1"/>
  <c r="CZ36" i="1" s="1"/>
  <c r="CY36" i="1" s="1"/>
  <c r="CX36" i="1" s="1"/>
  <c r="DD10" i="1"/>
  <c r="DC10" i="1" s="1"/>
  <c r="DB10" i="1" s="1"/>
  <c r="DA10" i="1" s="1"/>
  <c r="CZ10" i="1" s="1"/>
  <c r="CY10" i="1" s="1"/>
  <c r="CX10" i="1" s="1"/>
  <c r="DD33" i="1"/>
  <c r="DC33" i="1" s="1"/>
  <c r="DB33" i="1" s="1"/>
  <c r="DA33" i="1" s="1"/>
  <c r="CZ33" i="1" s="1"/>
  <c r="CY33" i="1" s="1"/>
  <c r="CX33" i="1" s="1"/>
  <c r="DD23" i="1"/>
  <c r="DC23" i="1" s="1"/>
  <c r="DB23" i="1" s="1"/>
  <c r="DA23" i="1" s="1"/>
  <c r="CZ23" i="1" s="1"/>
  <c r="CY23" i="1" s="1"/>
  <c r="CX23" i="1" s="1"/>
  <c r="DD29" i="1"/>
  <c r="DC29" i="1" s="1"/>
  <c r="DB29" i="1" s="1"/>
  <c r="DA29" i="1" s="1"/>
  <c r="CZ29" i="1" s="1"/>
  <c r="CY29" i="1" s="1"/>
  <c r="CX29" i="1" s="1"/>
  <c r="DD43" i="1"/>
  <c r="DC43" i="1" s="1"/>
  <c r="DB43" i="1" s="1"/>
  <c r="DA43" i="1" s="1"/>
  <c r="CZ43" i="1" s="1"/>
  <c r="CY43" i="1" s="1"/>
  <c r="CX43" i="1" s="1"/>
  <c r="DD39" i="1"/>
  <c r="DC39" i="1" s="1"/>
  <c r="DB39" i="1" s="1"/>
  <c r="DA39" i="1" s="1"/>
  <c r="CZ39" i="1" s="1"/>
  <c r="CY39" i="1" s="1"/>
  <c r="CX39" i="1" s="1"/>
  <c r="DD27" i="1"/>
  <c r="DC27" i="1" s="1"/>
  <c r="DB27" i="1" s="1"/>
  <c r="DA27" i="1" s="1"/>
  <c r="CZ27" i="1" s="1"/>
  <c r="CY27" i="1" s="1"/>
  <c r="CX27" i="1" s="1"/>
  <c r="DD17" i="1"/>
  <c r="DC17" i="1" s="1"/>
  <c r="DB17" i="1" s="1"/>
  <c r="DA17" i="1" s="1"/>
  <c r="CZ17" i="1" s="1"/>
  <c r="CY17" i="1" s="1"/>
  <c r="CX17" i="1" s="1"/>
  <c r="DD16" i="1"/>
  <c r="DC16" i="1" s="1"/>
  <c r="DB16" i="1" s="1"/>
  <c r="DA16" i="1" s="1"/>
  <c r="CZ16" i="1" s="1"/>
  <c r="CY16" i="1" s="1"/>
  <c r="CX16" i="1" s="1"/>
  <c r="DD15" i="1"/>
  <c r="DC15" i="1" s="1"/>
  <c r="DB15" i="1" s="1"/>
  <c r="DA15" i="1" s="1"/>
  <c r="CZ15" i="1" s="1"/>
  <c r="CY15" i="1" s="1"/>
  <c r="CX15" i="1" s="1"/>
  <c r="DD38" i="1"/>
  <c r="DC38" i="1" s="1"/>
  <c r="DB38" i="1" s="1"/>
  <c r="DA38" i="1" s="1"/>
  <c r="CZ38" i="1" s="1"/>
  <c r="CY38" i="1" s="1"/>
  <c r="CX38" i="1" s="1"/>
  <c r="DD40" i="1"/>
  <c r="DC40" i="1" s="1"/>
  <c r="DB40" i="1" s="1"/>
  <c r="DA40" i="1" s="1"/>
  <c r="CZ40" i="1" s="1"/>
  <c r="CY40" i="1" s="1"/>
  <c r="CX40" i="1" s="1"/>
  <c r="DS8" i="10" l="1"/>
  <c r="DR8" i="10" s="1"/>
  <c r="DQ8" i="10" s="1"/>
  <c r="DP8" i="10" s="1"/>
  <c r="DO8" i="10" s="1"/>
  <c r="DN8" i="10" s="1"/>
  <c r="DM8" i="10" s="1"/>
  <c r="DL8" i="10" s="1"/>
  <c r="DS38" i="10"/>
  <c r="DR38" i="10" s="1"/>
  <c r="DQ38" i="10" s="1"/>
  <c r="DP38" i="10" s="1"/>
  <c r="DO38" i="10" s="1"/>
  <c r="DN38" i="10" s="1"/>
  <c r="DM38" i="10" s="1"/>
  <c r="DL38" i="10" s="1"/>
  <c r="DS7" i="10"/>
  <c r="DR7" i="10" s="1"/>
  <c r="DQ7" i="10" s="1"/>
  <c r="DP7" i="10" s="1"/>
  <c r="DO7" i="10" s="1"/>
  <c r="DN7" i="10" s="1"/>
  <c r="DM7" i="10" s="1"/>
  <c r="DL7" i="10" s="1"/>
  <c r="DS39" i="10"/>
  <c r="DR39" i="10" s="1"/>
  <c r="DQ39" i="10" s="1"/>
  <c r="DP39" i="10" s="1"/>
  <c r="DO39" i="10" s="1"/>
  <c r="DN39" i="10" s="1"/>
  <c r="DM39" i="10" s="1"/>
  <c r="DL39" i="10" s="1"/>
  <c r="DS6" i="10"/>
  <c r="DR6" i="10" s="1"/>
  <c r="DQ6" i="10" s="1"/>
  <c r="DP6" i="10" s="1"/>
  <c r="DO6" i="10" s="1"/>
  <c r="DN6" i="10" s="1"/>
  <c r="DM6" i="10" s="1"/>
  <c r="DL6" i="10" s="1"/>
  <c r="ED16" i="10"/>
  <c r="ED15" i="10"/>
  <c r="EC15" i="10" s="1"/>
  <c r="EB15" i="10" s="1"/>
  <c r="EA15" i="10" s="1"/>
  <c r="DZ15" i="10" s="1"/>
  <c r="DY15" i="10" s="1"/>
  <c r="DX15" i="10" s="1"/>
  <c r="DW15" i="10" s="1"/>
  <c r="DV15" i="10" s="1"/>
  <c r="ED10" i="10"/>
  <c r="EC10" i="10" s="1"/>
  <c r="EB10" i="10" s="1"/>
  <c r="EA10" i="10" s="1"/>
  <c r="DZ10" i="10" s="1"/>
  <c r="DY10" i="10" s="1"/>
  <c r="DX10" i="10" s="1"/>
  <c r="DW10" i="10" s="1"/>
  <c r="DV10" i="10" s="1"/>
  <c r="ED11" i="10"/>
  <c r="ED14" i="10"/>
  <c r="EC14" i="10" s="1"/>
  <c r="EB14" i="10" s="1"/>
  <c r="EA14" i="10" s="1"/>
  <c r="DZ14" i="10" s="1"/>
  <c r="DY14" i="10" s="1"/>
  <c r="DX14" i="10" s="1"/>
  <c r="DW14" i="10" s="1"/>
  <c r="DV14" i="10" s="1"/>
  <c r="ED41" i="10"/>
  <c r="ED40" i="10"/>
  <c r="EC40" i="10" s="1"/>
  <c r="EB40" i="10" s="1"/>
  <c r="EA40" i="10" s="1"/>
  <c r="DZ40" i="10" s="1"/>
  <c r="DY40" i="10" s="1"/>
  <c r="DX40" i="10" s="1"/>
  <c r="DW40" i="10" s="1"/>
  <c r="DV40" i="10" s="1"/>
  <c r="ED17" i="10"/>
  <c r="ED13" i="10"/>
  <c r="EC13" i="10" s="1"/>
  <c r="EB13" i="10" s="1"/>
  <c r="EA13" i="10" s="1"/>
  <c r="DZ13" i="10" s="1"/>
  <c r="DY13" i="10" s="1"/>
  <c r="DX13" i="10" s="1"/>
  <c r="DW13" i="10" s="1"/>
  <c r="DV13" i="10" s="1"/>
  <c r="ED12" i="10"/>
  <c r="EC12" i="10" s="1"/>
  <c r="EB12" i="10" s="1"/>
  <c r="EA12" i="10" s="1"/>
  <c r="DZ12" i="10" s="1"/>
  <c r="DY12" i="10" s="1"/>
  <c r="DX12" i="10" s="1"/>
  <c r="DW12" i="10" s="1"/>
  <c r="DV12" i="10" s="1"/>
  <c r="EA17" i="15"/>
  <c r="DZ17" i="15" s="1"/>
  <c r="DY17" i="15" s="1"/>
  <c r="DX17" i="15" s="1"/>
  <c r="DW17" i="15" s="1"/>
  <c r="DV17" i="15" s="1"/>
  <c r="EA40" i="15"/>
  <c r="DZ40" i="15" s="1"/>
  <c r="DY40" i="15" s="1"/>
  <c r="DX40" i="15" s="1"/>
  <c r="DW40" i="15" s="1"/>
  <c r="DV40" i="15" s="1"/>
  <c r="EA25" i="15"/>
  <c r="DZ25" i="15" s="1"/>
  <c r="DY25" i="15" s="1"/>
  <c r="DX25" i="15" s="1"/>
  <c r="DW25" i="15" s="1"/>
  <c r="DV25" i="15" s="1"/>
  <c r="EA36" i="15"/>
  <c r="DZ36" i="15" s="1"/>
  <c r="DY36" i="15" s="1"/>
  <c r="DX36" i="15" s="1"/>
  <c r="DW36" i="15" s="1"/>
  <c r="DV36" i="15" s="1"/>
  <c r="EA31" i="15"/>
  <c r="DZ31" i="15" s="1"/>
  <c r="DY31" i="15" s="1"/>
  <c r="DX31" i="15" s="1"/>
  <c r="DW31" i="15" s="1"/>
  <c r="DV31" i="15" s="1"/>
  <c r="EA35" i="15"/>
  <c r="DZ35" i="15" s="1"/>
  <c r="DY35" i="15" s="1"/>
  <c r="DX35" i="15" s="1"/>
  <c r="DW35" i="15" s="1"/>
  <c r="DV35" i="15" s="1"/>
  <c r="EA13" i="15"/>
  <c r="DZ13" i="15" s="1"/>
  <c r="DY13" i="15" s="1"/>
  <c r="DX13" i="15" s="1"/>
  <c r="DW13" i="15" s="1"/>
  <c r="DV13" i="15" s="1"/>
  <c r="EA27" i="15"/>
  <c r="DZ27" i="15" s="1"/>
  <c r="DY27" i="15" s="1"/>
  <c r="DX27" i="15" s="1"/>
  <c r="DW27" i="15" s="1"/>
  <c r="DV27" i="15" s="1"/>
  <c r="DS23" i="10"/>
  <c r="DR23" i="10" s="1"/>
  <c r="DQ23" i="10" s="1"/>
  <c r="DP23" i="10" s="1"/>
  <c r="DO23" i="10" s="1"/>
  <c r="DN23" i="10" s="1"/>
  <c r="DM23" i="10" s="1"/>
  <c r="DL23" i="10" s="1"/>
  <c r="DS42" i="10"/>
  <c r="DR42" i="10" s="1"/>
  <c r="DQ42" i="10" s="1"/>
  <c r="DP42" i="10" s="1"/>
  <c r="DO42" i="10" s="1"/>
  <c r="DN42" i="10" s="1"/>
  <c r="DM42" i="10" s="1"/>
  <c r="DL42" i="10" s="1"/>
  <c r="EA9" i="15"/>
  <c r="DZ9" i="15" s="1"/>
  <c r="DY9" i="15" s="1"/>
  <c r="DX9" i="15" s="1"/>
  <c r="DW9" i="15" s="1"/>
  <c r="DV9" i="15" s="1"/>
  <c r="DS17" i="10"/>
  <c r="DR17" i="10" s="1"/>
  <c r="DQ17" i="10" s="1"/>
  <c r="DP17" i="10" s="1"/>
  <c r="DO17" i="10" s="1"/>
  <c r="DN17" i="10" s="1"/>
  <c r="DM17" i="10" s="1"/>
  <c r="DL17" i="10" s="1"/>
  <c r="DS36" i="10"/>
  <c r="DR36" i="10" s="1"/>
  <c r="DQ36" i="10" s="1"/>
  <c r="DP36" i="10" s="1"/>
  <c r="DO36" i="10" s="1"/>
  <c r="DN36" i="10" s="1"/>
  <c r="DM36" i="10" s="1"/>
  <c r="DL36" i="10" s="1"/>
  <c r="DS43" i="10"/>
  <c r="DR43" i="10" s="1"/>
  <c r="DQ43" i="10" s="1"/>
  <c r="DP43" i="10" s="1"/>
  <c r="DO43" i="10" s="1"/>
  <c r="DN43" i="10" s="1"/>
  <c r="DM43" i="10" s="1"/>
  <c r="DL43" i="10" s="1"/>
  <c r="DS31" i="10"/>
  <c r="DR31" i="10" s="1"/>
  <c r="DQ31" i="10" s="1"/>
  <c r="DP31" i="10" s="1"/>
  <c r="DO31" i="10" s="1"/>
  <c r="DN31" i="10" s="1"/>
  <c r="DM31" i="10" s="1"/>
  <c r="DL31" i="10" s="1"/>
  <c r="DS9" i="10"/>
  <c r="DR9" i="10" s="1"/>
  <c r="DQ9" i="10" s="1"/>
  <c r="DP9" i="10" s="1"/>
  <c r="DO9" i="10" s="1"/>
  <c r="DN9" i="10" s="1"/>
  <c r="DM9" i="10" s="1"/>
  <c r="DL9" i="10" s="1"/>
  <c r="EA16" i="15"/>
  <c r="DZ16" i="15" s="1"/>
  <c r="DY16" i="15" s="1"/>
  <c r="DX16" i="15" s="1"/>
  <c r="DW16" i="15" s="1"/>
  <c r="DV16" i="15" s="1"/>
  <c r="EA14" i="15"/>
  <c r="DZ14" i="15" s="1"/>
  <c r="DY14" i="15" s="1"/>
  <c r="DX14" i="15" s="1"/>
  <c r="DW14" i="15" s="1"/>
  <c r="DV14" i="15" s="1"/>
  <c r="EA7" i="15"/>
  <c r="DZ7" i="15" s="1"/>
  <c r="DY7" i="15" s="1"/>
  <c r="DX7" i="15" s="1"/>
  <c r="DW7" i="15" s="1"/>
  <c r="DV7" i="15" s="1"/>
  <c r="EA37" i="15"/>
  <c r="DZ37" i="15" s="1"/>
  <c r="DY37" i="15" s="1"/>
  <c r="DX37" i="15" s="1"/>
  <c r="DW37" i="15" s="1"/>
  <c r="DV37" i="15" s="1"/>
  <c r="EA23" i="15"/>
  <c r="DZ23" i="15" s="1"/>
  <c r="DY23" i="15" s="1"/>
  <c r="DX23" i="15" s="1"/>
  <c r="DW23" i="15" s="1"/>
  <c r="DV23" i="15" s="1"/>
  <c r="EA29" i="15"/>
  <c r="DZ29" i="15" s="1"/>
  <c r="DY29" i="15" s="1"/>
  <c r="DX29" i="15" s="1"/>
  <c r="DW29" i="15" s="1"/>
  <c r="DV29" i="15" s="1"/>
  <c r="DS26" i="10"/>
  <c r="DR26" i="10" s="1"/>
  <c r="DQ26" i="10" s="1"/>
  <c r="DP26" i="10" s="1"/>
  <c r="DO26" i="10" s="1"/>
  <c r="DN26" i="10" s="1"/>
  <c r="DM26" i="10" s="1"/>
  <c r="DL26" i="10" s="1"/>
  <c r="DS5" i="10"/>
  <c r="DR5" i="10" s="1"/>
  <c r="DQ5" i="10" s="1"/>
  <c r="DP5" i="10" s="1"/>
  <c r="DO5" i="10" s="1"/>
  <c r="DN5" i="10" s="1"/>
  <c r="DM5" i="10" s="1"/>
  <c r="DL5" i="10" s="1"/>
  <c r="EA10" i="15"/>
  <c r="DZ10" i="15" s="1"/>
  <c r="DY10" i="15" s="1"/>
  <c r="DX10" i="15" s="1"/>
  <c r="DW10" i="15" s="1"/>
  <c r="DV10" i="15" s="1"/>
  <c r="EA11" i="15"/>
  <c r="DZ11" i="15" s="1"/>
  <c r="DY11" i="15" s="1"/>
  <c r="DX11" i="15" s="1"/>
  <c r="DW11" i="15" s="1"/>
  <c r="DV11" i="15" s="1"/>
  <c r="DS20" i="10"/>
  <c r="DR20" i="10" s="1"/>
  <c r="DQ20" i="10" s="1"/>
  <c r="DP20" i="10" s="1"/>
  <c r="DO20" i="10" s="1"/>
  <c r="DN20" i="10" s="1"/>
  <c r="DM20" i="10" s="1"/>
  <c r="DL20" i="10" s="1"/>
  <c r="DS21" i="10"/>
  <c r="DR21" i="10" s="1"/>
  <c r="DQ21" i="10" s="1"/>
  <c r="DP21" i="10" s="1"/>
  <c r="DO21" i="10" s="1"/>
  <c r="DN21" i="10" s="1"/>
  <c r="DM21" i="10" s="1"/>
  <c r="DL21" i="10" s="1"/>
  <c r="DS22" i="10"/>
  <c r="DR22" i="10" s="1"/>
  <c r="DQ22" i="10" s="1"/>
  <c r="DP22" i="10" s="1"/>
  <c r="DO22" i="10" s="1"/>
  <c r="DN22" i="10" s="1"/>
  <c r="DM22" i="10" s="1"/>
  <c r="DL22" i="10" s="1"/>
  <c r="EA5" i="15"/>
  <c r="DZ5" i="15" s="1"/>
  <c r="DY5" i="15" s="1"/>
  <c r="DX5" i="15" s="1"/>
  <c r="DW5" i="15" s="1"/>
  <c r="DV5" i="15" s="1"/>
  <c r="EA24" i="15"/>
  <c r="DZ24" i="15" s="1"/>
  <c r="DY24" i="15" s="1"/>
  <c r="DX24" i="15" s="1"/>
  <c r="DW24" i="15" s="1"/>
  <c r="DV24" i="15" s="1"/>
  <c r="EA21" i="15"/>
  <c r="DZ21" i="15" s="1"/>
  <c r="DY21" i="15" s="1"/>
  <c r="DX21" i="15" s="1"/>
  <c r="DW21" i="15" s="1"/>
  <c r="DV21" i="15" s="1"/>
  <c r="EA43" i="15"/>
  <c r="DZ43" i="15" s="1"/>
  <c r="DY43" i="15" s="1"/>
  <c r="DX43" i="15" s="1"/>
  <c r="DW43" i="15" s="1"/>
  <c r="DV43" i="15" s="1"/>
  <c r="EA19" i="15"/>
  <c r="DZ19" i="15" s="1"/>
  <c r="DY19" i="15" s="1"/>
  <c r="DX19" i="15" s="1"/>
  <c r="DW19" i="15" s="1"/>
  <c r="DV19" i="15" s="1"/>
  <c r="EA4" i="15"/>
  <c r="DZ4" i="15" s="1"/>
  <c r="DY4" i="15" s="1"/>
  <c r="DX4" i="15" s="1"/>
  <c r="DW4" i="15" s="1"/>
  <c r="DV4" i="15" s="1"/>
  <c r="EA26" i="15"/>
  <c r="DZ26" i="15" s="1"/>
  <c r="DY26" i="15" s="1"/>
  <c r="DX26" i="15" s="1"/>
  <c r="DW26" i="15" s="1"/>
  <c r="DV26" i="15" s="1"/>
  <c r="EA39" i="15"/>
  <c r="DZ39" i="15" s="1"/>
  <c r="DY39" i="15" s="1"/>
  <c r="DX39" i="15" s="1"/>
  <c r="DW39" i="15" s="1"/>
  <c r="DV39" i="15" s="1"/>
  <c r="EA38" i="15"/>
  <c r="DZ38" i="15" s="1"/>
  <c r="DY38" i="15" s="1"/>
  <c r="DX38" i="15" s="1"/>
  <c r="DW38" i="15" s="1"/>
  <c r="DV38" i="15" s="1"/>
  <c r="EA30" i="15"/>
  <c r="DZ30" i="15" s="1"/>
  <c r="DY30" i="15" s="1"/>
  <c r="DX30" i="15" s="1"/>
  <c r="DW30" i="15" s="1"/>
  <c r="DV30" i="15" s="1"/>
  <c r="DS27" i="10"/>
  <c r="DR27" i="10" s="1"/>
  <c r="DQ27" i="10" s="1"/>
  <c r="DP27" i="10" s="1"/>
  <c r="DO27" i="10" s="1"/>
  <c r="DN27" i="10" s="1"/>
  <c r="DM27" i="10" s="1"/>
  <c r="DL27" i="10" s="1"/>
  <c r="DS19" i="10"/>
  <c r="DR19" i="10" s="1"/>
  <c r="DQ19" i="10" s="1"/>
  <c r="DP19" i="10" s="1"/>
  <c r="DO19" i="10" s="1"/>
  <c r="DN19" i="10" s="1"/>
  <c r="DM19" i="10" s="1"/>
  <c r="DL19" i="10" s="1"/>
  <c r="EA12" i="15"/>
  <c r="DZ12" i="15" s="1"/>
  <c r="DY12" i="15" s="1"/>
  <c r="DX12" i="15" s="1"/>
  <c r="DW12" i="15" s="1"/>
  <c r="DV12" i="15" s="1"/>
  <c r="DS10" i="10"/>
  <c r="DR10" i="10" s="1"/>
  <c r="DQ10" i="10" s="1"/>
  <c r="DP10" i="10" s="1"/>
  <c r="DO10" i="10" s="1"/>
  <c r="DN10" i="10" s="1"/>
  <c r="DM10" i="10" s="1"/>
  <c r="DL10" i="10" s="1"/>
  <c r="DS35" i="10"/>
  <c r="DR35" i="10" s="1"/>
  <c r="DQ35" i="10" s="1"/>
  <c r="DP35" i="10" s="1"/>
  <c r="DO35" i="10" s="1"/>
  <c r="DN35" i="10" s="1"/>
  <c r="DM35" i="10" s="1"/>
  <c r="DL35" i="10" s="1"/>
  <c r="DS24" i="10"/>
  <c r="DR24" i="10" s="1"/>
  <c r="DQ24" i="10" s="1"/>
  <c r="DP24" i="10" s="1"/>
  <c r="DO24" i="10" s="1"/>
  <c r="DN24" i="10" s="1"/>
  <c r="DM24" i="10" s="1"/>
  <c r="DL24" i="10" s="1"/>
  <c r="DS25" i="10"/>
  <c r="DR25" i="10" s="1"/>
  <c r="DQ25" i="10" s="1"/>
  <c r="DP25" i="10" s="1"/>
  <c r="DO25" i="10" s="1"/>
  <c r="DN25" i="10" s="1"/>
  <c r="DM25" i="10" s="1"/>
  <c r="DL25" i="10" s="1"/>
  <c r="DS32" i="10"/>
  <c r="DR32" i="10" s="1"/>
  <c r="DQ32" i="10" s="1"/>
  <c r="DP32" i="10" s="1"/>
  <c r="DO32" i="10" s="1"/>
  <c r="DN32" i="10" s="1"/>
  <c r="DM32" i="10" s="1"/>
  <c r="DL32" i="10" s="1"/>
  <c r="DS4" i="10"/>
  <c r="DR4" i="10" s="1"/>
  <c r="DQ4" i="10" s="1"/>
  <c r="DP4" i="10" s="1"/>
  <c r="DO4" i="10" s="1"/>
  <c r="DN4" i="10" s="1"/>
  <c r="DM4" i="10" s="1"/>
  <c r="DL4" i="10" s="1"/>
  <c r="DS29" i="10"/>
  <c r="DR29" i="10" s="1"/>
  <c r="DQ29" i="10" s="1"/>
  <c r="DP29" i="10" s="1"/>
  <c r="DO29" i="10" s="1"/>
  <c r="DN29" i="10" s="1"/>
  <c r="DM29" i="10" s="1"/>
  <c r="DL29" i="10" s="1"/>
  <c r="DS18" i="10"/>
  <c r="DR18" i="10" s="1"/>
  <c r="DQ18" i="10" s="1"/>
  <c r="DP18" i="10" s="1"/>
  <c r="DO18" i="10" s="1"/>
  <c r="DN18" i="10" s="1"/>
  <c r="DM18" i="10" s="1"/>
  <c r="DL18" i="10" s="1"/>
  <c r="DS30" i="10"/>
  <c r="DR30" i="10" s="1"/>
  <c r="DQ30" i="10" s="1"/>
  <c r="DP30" i="10" s="1"/>
  <c r="DO30" i="10" s="1"/>
  <c r="DN30" i="10" s="1"/>
  <c r="DM30" i="10" s="1"/>
  <c r="DL30" i="10" s="1"/>
  <c r="DS34" i="10"/>
  <c r="DR34" i="10" s="1"/>
  <c r="DQ34" i="10" s="1"/>
  <c r="DP34" i="10" s="1"/>
  <c r="DO34" i="10" s="1"/>
  <c r="DN34" i="10" s="1"/>
  <c r="DM34" i="10" s="1"/>
  <c r="DL34" i="10" s="1"/>
  <c r="EA15" i="15"/>
  <c r="DZ15" i="15" s="1"/>
  <c r="DY15" i="15" s="1"/>
  <c r="DX15" i="15" s="1"/>
  <c r="DW15" i="15" s="1"/>
  <c r="DV15" i="15" s="1"/>
  <c r="EA32" i="15"/>
  <c r="DZ32" i="15" s="1"/>
  <c r="DY32" i="15" s="1"/>
  <c r="DX32" i="15" s="1"/>
  <c r="DW32" i="15" s="1"/>
  <c r="DV32" i="15" s="1"/>
  <c r="EA22" i="15"/>
  <c r="DZ22" i="15" s="1"/>
  <c r="DY22" i="15" s="1"/>
  <c r="DX22" i="15" s="1"/>
  <c r="DW22" i="15" s="1"/>
  <c r="DV22" i="15" s="1"/>
  <c r="EA6" i="15"/>
  <c r="DZ6" i="15" s="1"/>
  <c r="DY6" i="15" s="1"/>
  <c r="DX6" i="15" s="1"/>
  <c r="DW6" i="15" s="1"/>
  <c r="DV6" i="15" s="1"/>
  <c r="EA18" i="15"/>
  <c r="DZ18" i="15" s="1"/>
  <c r="DY18" i="15" s="1"/>
  <c r="DX18" i="15" s="1"/>
  <c r="DW18" i="15" s="1"/>
  <c r="DV18" i="15" s="1"/>
  <c r="EA33" i="15"/>
  <c r="DZ33" i="15" s="1"/>
  <c r="DY33" i="15" s="1"/>
  <c r="DX33" i="15" s="1"/>
  <c r="DW33" i="15" s="1"/>
  <c r="DV33" i="15" s="1"/>
  <c r="EA8" i="15"/>
  <c r="DZ8" i="15" s="1"/>
  <c r="DY8" i="15" s="1"/>
  <c r="DX8" i="15" s="1"/>
  <c r="DW8" i="15" s="1"/>
  <c r="DV8" i="15" s="1"/>
  <c r="EA20" i="15"/>
  <c r="DZ20" i="15" s="1"/>
  <c r="DY20" i="15" s="1"/>
  <c r="DX20" i="15" s="1"/>
  <c r="DW20" i="15" s="1"/>
  <c r="DV20" i="15" s="1"/>
  <c r="EA41" i="15"/>
  <c r="DZ41" i="15" s="1"/>
  <c r="DY41" i="15" s="1"/>
  <c r="DX41" i="15" s="1"/>
  <c r="DW41" i="15" s="1"/>
  <c r="DV41" i="15" s="1"/>
  <c r="DS33" i="10"/>
  <c r="DR33" i="10" s="1"/>
  <c r="DQ33" i="10" s="1"/>
  <c r="DP33" i="10" s="1"/>
  <c r="DO33" i="10" s="1"/>
  <c r="DN33" i="10" s="1"/>
  <c r="DM33" i="10" s="1"/>
  <c r="DL33" i="10" s="1"/>
  <c r="DS37" i="10"/>
  <c r="DR37" i="10" s="1"/>
  <c r="DQ37" i="10" s="1"/>
  <c r="DP37" i="10" s="1"/>
  <c r="DO37" i="10" s="1"/>
  <c r="DN37" i="10" s="1"/>
  <c r="DM37" i="10" s="1"/>
  <c r="DL37" i="10" s="1"/>
  <c r="EA42" i="15"/>
  <c r="DZ42" i="15" s="1"/>
  <c r="DY42" i="15" s="1"/>
  <c r="DX42" i="15" s="1"/>
  <c r="DW42" i="15" s="1"/>
  <c r="DV42" i="15" s="1"/>
  <c r="DS14" i="10"/>
  <c r="DR14" i="10" s="1"/>
  <c r="DQ14" i="10" s="1"/>
  <c r="DP14" i="10" s="1"/>
  <c r="DO14" i="10" s="1"/>
  <c r="DN14" i="10" s="1"/>
  <c r="DM14" i="10" s="1"/>
  <c r="DL14" i="10" s="1"/>
  <c r="DS15" i="10"/>
  <c r="DR15" i="10" s="1"/>
  <c r="DQ15" i="10" s="1"/>
  <c r="DP15" i="10" s="1"/>
  <c r="DO15" i="10" s="1"/>
  <c r="DN15" i="10" s="1"/>
  <c r="DM15" i="10" s="1"/>
  <c r="DL15" i="10" s="1"/>
  <c r="ED37" i="10"/>
  <c r="ED42" i="10"/>
  <c r="ED33" i="10"/>
  <c r="ED27" i="10"/>
  <c r="ED23" i="10"/>
  <c r="ED26" i="10"/>
  <c r="ED19" i="10"/>
  <c r="ED5" i="10"/>
  <c r="ED32" i="10"/>
  <c r="ED25" i="10"/>
  <c r="ED21" i="10"/>
  <c r="ED4" i="10"/>
  <c r="ED34" i="10"/>
  <c r="ED31" i="10"/>
  <c r="ED30" i="10"/>
  <c r="ED6" i="10"/>
  <c r="ED38" i="10"/>
  <c r="ED43" i="10"/>
  <c r="ED20" i="10"/>
  <c r="ED22" i="10"/>
  <c r="ED18" i="10"/>
  <c r="ED24" i="10"/>
  <c r="ED39" i="10"/>
  <c r="ED9" i="10"/>
  <c r="ED35" i="10"/>
  <c r="ED36" i="10"/>
  <c r="ED29" i="10"/>
  <c r="ED8" i="10"/>
  <c r="ED7" i="10"/>
  <c r="EC39" i="10" l="1"/>
  <c r="EB39" i="10" s="1"/>
  <c r="EA39" i="10" s="1"/>
  <c r="DZ39" i="10" s="1"/>
  <c r="DY39" i="10" s="1"/>
  <c r="DX39" i="10" s="1"/>
  <c r="DW39" i="10" s="1"/>
  <c r="DV39" i="10" s="1"/>
  <c r="EC4" i="10"/>
  <c r="EB4" i="10" s="1"/>
  <c r="EA4" i="10" s="1"/>
  <c r="DZ4" i="10" s="1"/>
  <c r="DY4" i="10" s="1"/>
  <c r="DX4" i="10" s="1"/>
  <c r="DW4" i="10" s="1"/>
  <c r="DV4" i="10" s="1"/>
  <c r="EC42" i="10"/>
  <c r="EB42" i="10" s="1"/>
  <c r="EA42" i="10" s="1"/>
  <c r="DZ42" i="10" s="1"/>
  <c r="DY42" i="10" s="1"/>
  <c r="DX42" i="10" s="1"/>
  <c r="DW42" i="10" s="1"/>
  <c r="DV42" i="10" s="1"/>
  <c r="EC7" i="10"/>
  <c r="EB7" i="10" s="1"/>
  <c r="EA7" i="10" s="1"/>
  <c r="DZ7" i="10" s="1"/>
  <c r="DY7" i="10" s="1"/>
  <c r="DX7" i="10" s="1"/>
  <c r="DW7" i="10" s="1"/>
  <c r="DV7" i="10" s="1"/>
  <c r="EC35" i="10"/>
  <c r="EB35" i="10" s="1"/>
  <c r="EA35" i="10" s="1"/>
  <c r="DZ35" i="10" s="1"/>
  <c r="DY35" i="10" s="1"/>
  <c r="DX35" i="10" s="1"/>
  <c r="DW35" i="10" s="1"/>
  <c r="DV35" i="10" s="1"/>
  <c r="EC24" i="10"/>
  <c r="EB24" i="10" s="1"/>
  <c r="EA24" i="10" s="1"/>
  <c r="DZ24" i="10" s="1"/>
  <c r="DY24" i="10" s="1"/>
  <c r="DX24" i="10" s="1"/>
  <c r="DW24" i="10" s="1"/>
  <c r="DV24" i="10" s="1"/>
  <c r="EC6" i="10"/>
  <c r="EB6" i="10" s="1"/>
  <c r="EA6" i="10" s="1"/>
  <c r="DZ6" i="10" s="1"/>
  <c r="DY6" i="10" s="1"/>
  <c r="DX6" i="10" s="1"/>
  <c r="DW6" i="10" s="1"/>
  <c r="DV6" i="10" s="1"/>
  <c r="EC31" i="10"/>
  <c r="EB31" i="10" s="1"/>
  <c r="EA31" i="10" s="1"/>
  <c r="DZ31" i="10" s="1"/>
  <c r="DY31" i="10" s="1"/>
  <c r="DX31" i="10" s="1"/>
  <c r="DW31" i="10" s="1"/>
  <c r="DV31" i="10" s="1"/>
  <c r="EC32" i="10"/>
  <c r="EB32" i="10" s="1"/>
  <c r="EA32" i="10" s="1"/>
  <c r="DZ32" i="10" s="1"/>
  <c r="DY32" i="10" s="1"/>
  <c r="DX32" i="10" s="1"/>
  <c r="DW32" i="10" s="1"/>
  <c r="DV32" i="10" s="1"/>
  <c r="EC23" i="10"/>
  <c r="EB23" i="10" s="1"/>
  <c r="EA23" i="10" s="1"/>
  <c r="DZ23" i="10" s="1"/>
  <c r="DY23" i="10" s="1"/>
  <c r="DX23" i="10" s="1"/>
  <c r="DW23" i="10" s="1"/>
  <c r="DV23" i="10" s="1"/>
  <c r="EC37" i="10"/>
  <c r="EB37" i="10" s="1"/>
  <c r="EA37" i="10" s="1"/>
  <c r="DZ37" i="10" s="1"/>
  <c r="DY37" i="10" s="1"/>
  <c r="DX37" i="10" s="1"/>
  <c r="DW37" i="10" s="1"/>
  <c r="DV37" i="10" s="1"/>
  <c r="EC17" i="10"/>
  <c r="EB17" i="10" s="1"/>
  <c r="EA17" i="10" s="1"/>
  <c r="DZ17" i="10" s="1"/>
  <c r="DY17" i="10" s="1"/>
  <c r="DX17" i="10" s="1"/>
  <c r="DW17" i="10" s="1"/>
  <c r="DV17" i="10" s="1"/>
  <c r="EC11" i="10"/>
  <c r="EB11" i="10" s="1"/>
  <c r="EA11" i="10" s="1"/>
  <c r="DZ11" i="10" s="1"/>
  <c r="DY11" i="10" s="1"/>
  <c r="DX11" i="10" s="1"/>
  <c r="DW11" i="10" s="1"/>
  <c r="DV11" i="10" s="1"/>
  <c r="EC16" i="10"/>
  <c r="EB16" i="10" s="1"/>
  <c r="EA16" i="10" s="1"/>
  <c r="DZ16" i="10" s="1"/>
  <c r="DY16" i="10" s="1"/>
  <c r="DX16" i="10" s="1"/>
  <c r="DW16" i="10" s="1"/>
  <c r="DV16" i="10" s="1"/>
  <c r="EC36" i="10"/>
  <c r="EB36" i="10" s="1"/>
  <c r="EA36" i="10" s="1"/>
  <c r="DZ36" i="10" s="1"/>
  <c r="DY36" i="10" s="1"/>
  <c r="DX36" i="10" s="1"/>
  <c r="DW36" i="10" s="1"/>
  <c r="DV36" i="10" s="1"/>
  <c r="EC20" i="10"/>
  <c r="EB20" i="10" s="1"/>
  <c r="EA20" i="10" s="1"/>
  <c r="DZ20" i="10" s="1"/>
  <c r="DY20" i="10" s="1"/>
  <c r="DX20" i="10" s="1"/>
  <c r="DW20" i="10" s="1"/>
  <c r="DV20" i="10" s="1"/>
  <c r="EC26" i="10"/>
  <c r="EB26" i="10" s="1"/>
  <c r="EA26" i="10" s="1"/>
  <c r="DZ26" i="10" s="1"/>
  <c r="DY26" i="10" s="1"/>
  <c r="DX26" i="10" s="1"/>
  <c r="DW26" i="10" s="1"/>
  <c r="DV26" i="10" s="1"/>
  <c r="EC8" i="10"/>
  <c r="EB8" i="10" s="1"/>
  <c r="EA8" i="10" s="1"/>
  <c r="DZ8" i="10" s="1"/>
  <c r="DY8" i="10" s="1"/>
  <c r="DX8" i="10" s="1"/>
  <c r="DW8" i="10" s="1"/>
  <c r="DV8" i="10" s="1"/>
  <c r="EC18" i="10"/>
  <c r="EB18" i="10" s="1"/>
  <c r="EA18" i="10" s="1"/>
  <c r="DZ18" i="10" s="1"/>
  <c r="DY18" i="10" s="1"/>
  <c r="DX18" i="10" s="1"/>
  <c r="DW18" i="10" s="1"/>
  <c r="DV18" i="10" s="1"/>
  <c r="EC43" i="10"/>
  <c r="EB43" i="10" s="1"/>
  <c r="EA43" i="10" s="1"/>
  <c r="DZ43" i="10" s="1"/>
  <c r="DY43" i="10" s="1"/>
  <c r="DX43" i="10" s="1"/>
  <c r="DW43" i="10" s="1"/>
  <c r="DV43" i="10" s="1"/>
  <c r="EC30" i="10"/>
  <c r="EB30" i="10" s="1"/>
  <c r="EA30" i="10" s="1"/>
  <c r="DZ30" i="10" s="1"/>
  <c r="DY30" i="10" s="1"/>
  <c r="DX30" i="10" s="1"/>
  <c r="DW30" i="10" s="1"/>
  <c r="DV30" i="10" s="1"/>
  <c r="EC34" i="10"/>
  <c r="EB34" i="10" s="1"/>
  <c r="EA34" i="10" s="1"/>
  <c r="DZ34" i="10" s="1"/>
  <c r="DY34" i="10" s="1"/>
  <c r="DX34" i="10" s="1"/>
  <c r="DW34" i="10" s="1"/>
  <c r="DV34" i="10" s="1"/>
  <c r="EC21" i="10"/>
  <c r="EB21" i="10" s="1"/>
  <c r="EA21" i="10" s="1"/>
  <c r="DZ21" i="10" s="1"/>
  <c r="DY21" i="10" s="1"/>
  <c r="DX21" i="10" s="1"/>
  <c r="DW21" i="10" s="1"/>
  <c r="DV21" i="10" s="1"/>
  <c r="EC5" i="10"/>
  <c r="EB5" i="10" s="1"/>
  <c r="EA5" i="10" s="1"/>
  <c r="DZ5" i="10" s="1"/>
  <c r="DY5" i="10" s="1"/>
  <c r="DX5" i="10" s="1"/>
  <c r="DW5" i="10" s="1"/>
  <c r="DV5" i="10" s="1"/>
  <c r="EC27" i="10"/>
  <c r="EB27" i="10" s="1"/>
  <c r="EA27" i="10" s="1"/>
  <c r="DZ27" i="10" s="1"/>
  <c r="DY27" i="10" s="1"/>
  <c r="DX27" i="10" s="1"/>
  <c r="DW27" i="10" s="1"/>
  <c r="DV27" i="10" s="1"/>
  <c r="EC9" i="10"/>
  <c r="EB9" i="10" s="1"/>
  <c r="EA9" i="10" s="1"/>
  <c r="DZ9" i="10" s="1"/>
  <c r="DY9" i="10" s="1"/>
  <c r="DX9" i="10" s="1"/>
  <c r="DW9" i="10" s="1"/>
  <c r="DV9" i="10" s="1"/>
  <c r="EC29" i="10"/>
  <c r="EB29" i="10" s="1"/>
  <c r="EA29" i="10" s="1"/>
  <c r="DZ29" i="10" s="1"/>
  <c r="DY29" i="10" s="1"/>
  <c r="DX29" i="10" s="1"/>
  <c r="DW29" i="10" s="1"/>
  <c r="DV29" i="10" s="1"/>
  <c r="EC22" i="10"/>
  <c r="EB22" i="10" s="1"/>
  <c r="EA22" i="10" s="1"/>
  <c r="DZ22" i="10" s="1"/>
  <c r="DY22" i="10" s="1"/>
  <c r="DX22" i="10" s="1"/>
  <c r="DW22" i="10" s="1"/>
  <c r="DV22" i="10" s="1"/>
  <c r="EC38" i="10"/>
  <c r="EB38" i="10" s="1"/>
  <c r="EA38" i="10" s="1"/>
  <c r="DZ38" i="10" s="1"/>
  <c r="DY38" i="10" s="1"/>
  <c r="DX38" i="10" s="1"/>
  <c r="DW38" i="10" s="1"/>
  <c r="DV38" i="10" s="1"/>
  <c r="EC25" i="10"/>
  <c r="EB25" i="10" s="1"/>
  <c r="EA25" i="10" s="1"/>
  <c r="DZ25" i="10" s="1"/>
  <c r="DY25" i="10" s="1"/>
  <c r="DX25" i="10" s="1"/>
  <c r="DW25" i="10" s="1"/>
  <c r="DV25" i="10" s="1"/>
  <c r="EC19" i="10"/>
  <c r="EB19" i="10" s="1"/>
  <c r="EA19" i="10" s="1"/>
  <c r="DZ19" i="10" s="1"/>
  <c r="DY19" i="10" s="1"/>
  <c r="DX19" i="10" s="1"/>
  <c r="DW19" i="10" s="1"/>
  <c r="DV19" i="10" s="1"/>
  <c r="EC33" i="10"/>
  <c r="EB33" i="10" s="1"/>
  <c r="EA33" i="10" s="1"/>
  <c r="DZ33" i="10" s="1"/>
  <c r="DY33" i="10" s="1"/>
  <c r="DX33" i="10" s="1"/>
  <c r="DW33" i="10" s="1"/>
  <c r="DV33" i="10" s="1"/>
  <c r="EC41" i="10"/>
  <c r="EB41" i="10" s="1"/>
  <c r="EA41" i="10" s="1"/>
  <c r="DZ41" i="10" s="1"/>
  <c r="DY41" i="10" s="1"/>
  <c r="DX41" i="10" s="1"/>
  <c r="DW41" i="10" s="1"/>
  <c r="DV41" i="10" s="1"/>
</calcChain>
</file>

<file path=xl/sharedStrings.xml><?xml version="1.0" encoding="utf-8"?>
<sst xmlns="http://schemas.openxmlformats.org/spreadsheetml/2006/main" count="1287" uniqueCount="195">
  <si>
    <t>Fill in the Yellow Cells</t>
  </si>
  <si>
    <t>Fiscal Year</t>
  </si>
  <si>
    <t>Period Number</t>
  </si>
  <si>
    <t>FOB Origin</t>
  </si>
  <si>
    <t>Division &amp; Region</t>
  </si>
  <si>
    <t>column indicator</t>
  </si>
  <si>
    <t>Total Transit Time</t>
  </si>
  <si>
    <t>Year</t>
  </si>
  <si>
    <t>Period</t>
  </si>
  <si>
    <t>Year-Period</t>
  </si>
  <si>
    <t>1st Monday of Period</t>
  </si>
  <si>
    <t>_Regions</t>
  </si>
  <si>
    <t>PO Ship Window</t>
  </si>
  <si>
    <t>Origin Load Time</t>
  </si>
  <si>
    <t>Vessel Allocation</t>
  </si>
  <si>
    <t>On The Water</t>
  </si>
  <si>
    <t>Port to DC</t>
  </si>
  <si>
    <t>Transload</t>
  </si>
  <si>
    <t>Inland Transit</t>
  </si>
  <si>
    <t>Fred Meyer</t>
  </si>
  <si>
    <t>Kroger Pacific North West</t>
  </si>
  <si>
    <t>Kroger Pacific South West</t>
  </si>
  <si>
    <t>Kroger East Coast</t>
  </si>
  <si>
    <t>Vessel Allocation Tier</t>
  </si>
  <si>
    <t>Lead Days to Acquire Vessel Space</t>
  </si>
  <si>
    <t>in DC date (1st Monday of period)</t>
  </si>
  <si>
    <t>Last Arrival Date (5 days after in DC)</t>
  </si>
  <si>
    <t>From here we will reverse engineer the Ship Window from the in DC date</t>
  </si>
  <si>
    <t>Inland Transit Time</t>
  </si>
  <si>
    <t>Transload Time</t>
  </si>
  <si>
    <t>Transit from Port to DC/Transload</t>
  </si>
  <si>
    <t>OTW Time</t>
  </si>
  <si>
    <t>Vessel Allocation Time</t>
  </si>
  <si>
    <t>Port</t>
  </si>
  <si>
    <t>City</t>
  </si>
  <si>
    <t>Country</t>
  </si>
  <si>
    <t>PNW</t>
  </si>
  <si>
    <t>PSW</t>
  </si>
  <si>
    <t>EC</t>
  </si>
  <si>
    <t>PORT</t>
  </si>
  <si>
    <t>CODE</t>
  </si>
  <si>
    <t>PNW (ONE)</t>
  </si>
  <si>
    <t>PSW (ONE)</t>
  </si>
  <si>
    <t>PSW (HMM)</t>
  </si>
  <si>
    <t>USEC (HMM)</t>
  </si>
  <si>
    <t>usec (Maersk)</t>
  </si>
  <si>
    <t>THBKK</t>
  </si>
  <si>
    <t>BANGKOK</t>
  </si>
  <si>
    <t>THAILAND</t>
  </si>
  <si>
    <t>CHITTAGONG</t>
  </si>
  <si>
    <t>BDCGP</t>
  </si>
  <si>
    <t>ESBCN</t>
  </si>
  <si>
    <t>BARCELONA</t>
  </si>
  <si>
    <t>SPAIN</t>
  </si>
  <si>
    <t>N/A</t>
  </si>
  <si>
    <t>INMAA</t>
  </si>
  <si>
    <t>CHENNAI</t>
  </si>
  <si>
    <t>INDIA</t>
  </si>
  <si>
    <t>CLSAI</t>
  </si>
  <si>
    <t>BANGLADESH</t>
  </si>
  <si>
    <t>LKCMB</t>
  </si>
  <si>
    <t>COLOMBO</t>
  </si>
  <si>
    <t>SRI LANKA</t>
  </si>
  <si>
    <t>DALIAN</t>
  </si>
  <si>
    <t>CNDLC</t>
  </si>
  <si>
    <t>CHINA</t>
  </si>
  <si>
    <t>FUZHOU</t>
  </si>
  <si>
    <t>CNFOC</t>
  </si>
  <si>
    <t>VNDAD</t>
  </si>
  <si>
    <t>DA NANG</t>
  </si>
  <si>
    <t>VIETNAM</t>
  </si>
  <si>
    <t>EGDAM</t>
  </si>
  <si>
    <t>DAMIETTA</t>
  </si>
  <si>
    <t>EGYPT</t>
  </si>
  <si>
    <t>LIANYUNGANG</t>
  </si>
  <si>
    <t>CNLYG</t>
  </si>
  <si>
    <t>VNHPH</t>
  </si>
  <si>
    <t>HAIPHONG</t>
  </si>
  <si>
    <t>NANJING</t>
  </si>
  <si>
    <t>CNNKG</t>
  </si>
  <si>
    <t>VNSGN</t>
  </si>
  <si>
    <t>HO CHI MINH CITY</t>
  </si>
  <si>
    <t>SHANGHAI</t>
  </si>
  <si>
    <t>CNSHA</t>
  </si>
  <si>
    <t>HKHKG</t>
  </si>
  <si>
    <t>HONG KONG</t>
  </si>
  <si>
    <t>TRIZM</t>
  </si>
  <si>
    <t>IZMIR</t>
  </si>
  <si>
    <t>TURKEY</t>
  </si>
  <si>
    <t>TIANJIN</t>
  </si>
  <si>
    <t>CNTSN</t>
  </si>
  <si>
    <t>IDJKT</t>
  </si>
  <si>
    <t>JAKARTA</t>
  </si>
  <si>
    <t>INDONESIA</t>
  </si>
  <si>
    <t>XINGANG</t>
  </si>
  <si>
    <t>CNXGG</t>
  </si>
  <si>
    <t>TWKHH</t>
  </si>
  <si>
    <t>KAOHSIUNG</t>
  </si>
  <si>
    <t>TAIWAN</t>
  </si>
  <si>
    <t>XIAMEN</t>
  </si>
  <si>
    <t>CNXMN</t>
  </si>
  <si>
    <t>PKKHI</t>
  </si>
  <si>
    <t>KARACHI</t>
  </si>
  <si>
    <t>PAKISTAN</t>
  </si>
  <si>
    <t>YANTIAN</t>
  </si>
  <si>
    <t>CNYTN</t>
  </si>
  <si>
    <t>THLCH</t>
  </si>
  <si>
    <t>LAEM CHABANG</t>
  </si>
  <si>
    <t>PHMNL</t>
  </si>
  <si>
    <t>MANILA</t>
  </si>
  <si>
    <t>PHILIPPINES</t>
  </si>
  <si>
    <t>INMUN</t>
  </si>
  <si>
    <t>MUNDRA</t>
  </si>
  <si>
    <t>SEMARANG</t>
  </si>
  <si>
    <t>IDSRG</t>
  </si>
  <si>
    <t>SURABAYA</t>
  </si>
  <si>
    <t>IDSUB</t>
  </si>
  <si>
    <t>INNSA</t>
  </si>
  <si>
    <t>NHAVA SHEVA</t>
  </si>
  <si>
    <t>CNNGB</t>
  </si>
  <si>
    <t>NINGBO</t>
  </si>
  <si>
    <t>MYPGU</t>
  </si>
  <si>
    <t>PASIR GUDANG</t>
  </si>
  <si>
    <t>MALAYSIA</t>
  </si>
  <si>
    <t>TIUTICORIN</t>
  </si>
  <si>
    <t>INTUT</t>
  </si>
  <si>
    <t>MYPEN</t>
  </si>
  <si>
    <t>PENANG</t>
  </si>
  <si>
    <t>SIHANOUKVILLE</t>
  </si>
  <si>
    <t>KHKOS</t>
  </si>
  <si>
    <t>KHPNH</t>
  </si>
  <si>
    <t>PHNOM PENH</t>
  </si>
  <si>
    <t>CAMBODIA</t>
  </si>
  <si>
    <t>PHONM PENH</t>
  </si>
  <si>
    <t>MYPKG</t>
  </si>
  <si>
    <t>PORT KELANG</t>
  </si>
  <si>
    <t>CNTAO</t>
  </si>
  <si>
    <t>QINGDAO</t>
  </si>
  <si>
    <t>TWTXG</t>
  </si>
  <si>
    <t>TAICHUNG</t>
  </si>
  <si>
    <t>KEELUNG</t>
  </si>
  <si>
    <t>TWKEL</t>
  </si>
  <si>
    <t>TUTICORIN</t>
  </si>
  <si>
    <r>
      <rPr>
        <b/>
        <sz val="24"/>
        <color indexed="42"/>
        <rFont val="Arial"/>
        <family val="2"/>
      </rPr>
      <t>FRED MEYER</t>
    </r>
    <r>
      <rPr>
        <sz val="22"/>
        <color indexed="42"/>
        <rFont val="Arial"/>
        <family val="2"/>
      </rPr>
      <t xml:space="preserve">
</t>
    </r>
    <r>
      <rPr>
        <sz val="11"/>
        <color indexed="42"/>
        <rFont val="Arial"/>
        <family val="2"/>
      </rPr>
      <t>All import shipments</t>
    </r>
  </si>
  <si>
    <t xml:space="preserve">IN DC </t>
  </si>
  <si>
    <t xml:space="preserve">Period </t>
  </si>
  <si>
    <t>Origin City</t>
  </si>
  <si>
    <t>Origin Country</t>
  </si>
  <si>
    <t>On The Water
Transit Time</t>
  </si>
  <si>
    <t>Total Lead Time</t>
  </si>
  <si>
    <t>PO Ship Start</t>
  </si>
  <si>
    <t>PO Ship Cancel</t>
  </si>
  <si>
    <t>Load Time days</t>
  </si>
  <si>
    <t>Port ETD</t>
  </si>
  <si>
    <t>Port ETA</t>
  </si>
  <si>
    <t>Transit days to DC</t>
  </si>
  <si>
    <t>IN D/C</t>
  </si>
  <si>
    <t>On-the-Water</t>
  </si>
  <si>
    <t>1st Mon / period</t>
  </si>
  <si>
    <t>GUANGZHOU</t>
  </si>
  <si>
    <t>NANTONG</t>
  </si>
  <si>
    <t>SHANTOU</t>
  </si>
  <si>
    <t>ZHONGSHAN</t>
  </si>
  <si>
    <t>TANJUNG PELEPAS</t>
  </si>
  <si>
    <t>Days</t>
  </si>
  <si>
    <t>Note</t>
  </si>
  <si>
    <t>Kroger</t>
  </si>
  <si>
    <t>East Coast</t>
  </si>
  <si>
    <t>PO Ship Window Duration</t>
  </si>
  <si>
    <t>Assumed overlap with PO ship window, average= 6.5 days per Whitney</t>
  </si>
  <si>
    <t>Port to DC Transit Time</t>
  </si>
  <si>
    <t>Average= 6.66 days per Tom, assumed 9 due to high variance in 2015/16 data</t>
  </si>
  <si>
    <t>Rail Days Clackamas to Portland, TN</t>
  </si>
  <si>
    <t>Not yet verified</t>
  </si>
  <si>
    <t>Transload Days</t>
  </si>
  <si>
    <t>Total</t>
  </si>
  <si>
    <t>SAVtoDC</t>
  </si>
  <si>
    <t>2015 estimate=17</t>
  </si>
  <si>
    <t>2015 estimate=24</t>
  </si>
  <si>
    <t>FCL</t>
  </si>
  <si>
    <t>LCL</t>
  </si>
  <si>
    <t>2018 Period Calendar</t>
  </si>
  <si>
    <t>PERIOD</t>
  </si>
  <si>
    <t>1st Monday</t>
  </si>
  <si>
    <t>2019 Period Calendar</t>
  </si>
  <si>
    <t>2020 Period Calendar</t>
  </si>
  <si>
    <t>2021 Period Calendar</t>
  </si>
  <si>
    <t>2022 Period Calendar</t>
  </si>
  <si>
    <r>
      <rPr>
        <b/>
        <sz val="24"/>
        <color indexed="42"/>
        <rFont val="Arial"/>
        <family val="2"/>
      </rPr>
      <t>KROGER</t>
    </r>
    <r>
      <rPr>
        <sz val="22"/>
        <color indexed="42"/>
        <rFont val="Arial"/>
        <family val="2"/>
      </rPr>
      <t xml:space="preserve">
</t>
    </r>
    <r>
      <rPr>
        <sz val="11"/>
        <color indexed="42"/>
        <rFont val="Arial"/>
        <family val="2"/>
      </rPr>
      <t>Imports via Pacific Northwest Ports</t>
    </r>
  </si>
  <si>
    <t>Transload
days</t>
  </si>
  <si>
    <t>Rail
Days</t>
  </si>
  <si>
    <r>
      <rPr>
        <b/>
        <sz val="24"/>
        <color indexed="42"/>
        <rFont val="Arial"/>
        <family val="2"/>
      </rPr>
      <t>KROGER</t>
    </r>
    <r>
      <rPr>
        <sz val="22"/>
        <color indexed="42"/>
        <rFont val="Arial"/>
        <family val="2"/>
      </rPr>
      <t xml:space="preserve">
</t>
    </r>
    <r>
      <rPr>
        <sz val="11"/>
        <color indexed="42"/>
        <rFont val="Arial"/>
        <family val="2"/>
      </rPr>
      <t>Imports via Pacific Southwest Ports</t>
    </r>
  </si>
  <si>
    <t>Inland Delivery
Days</t>
  </si>
  <si>
    <r>
      <rPr>
        <b/>
        <sz val="24"/>
        <color indexed="42"/>
        <rFont val="Arial"/>
        <family val="2"/>
      </rPr>
      <t>EAST COAST</t>
    </r>
    <r>
      <rPr>
        <sz val="22"/>
        <color indexed="42"/>
        <rFont val="Arial"/>
        <family val="2"/>
      </rPr>
      <t xml:space="preserve">
</t>
    </r>
    <r>
      <rPr>
        <sz val="11"/>
        <color indexed="42"/>
        <rFont val="Arial"/>
        <family val="2"/>
      </rPr>
      <t>Import shipments for all divisions</t>
    </r>
  </si>
  <si>
    <t>Inland Delivery
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</si>
</sst>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"/>
    <numFmt numFmtId="165" formatCode="\+\ ?\ "/>
    <numFmt numFmtId="166" formatCode="m/d/yy;@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22"/>
      <color indexed="42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1"/>
      <color indexed="42"/>
      <name val="Arial"/>
      <family val="2"/>
    </font>
    <font>
      <b/>
      <sz val="24"/>
      <color indexed="42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ck">
        <color auto="1"/>
      </top>
      <bottom style="dashed">
        <color auto="1"/>
      </bottom>
      <diagonal/>
    </border>
    <border>
      <left style="medium">
        <color auto="1"/>
      </left>
      <right/>
      <top style="thick">
        <color auto="1"/>
      </top>
      <bottom style="dashed">
        <color auto="1"/>
      </bottom>
      <diagonal/>
    </border>
    <border>
      <left/>
      <right style="medium">
        <color auto="1"/>
      </right>
      <top style="thick">
        <color auto="1"/>
      </top>
      <bottom style="dash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ck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2" fillId="0" borderId="0"/>
    <xf numFmtId="0" fontId="1" fillId="0" borderId="0"/>
  </cellStyleXfs>
  <cellXfs count="103">
    <xf numFmtId="0" fontId="0" fillId="0" borderId="0" xfId="0"/>
    <xf numFmtId="0" fontId="3" fillId="0" borderId="0" xfId="0" applyFont="1"/>
    <xf numFmtId="0" fontId="7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 applyAlignment="1">
      <alignment horizont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2" borderId="23" xfId="0" applyFont="1" applyFill="1" applyBorder="1"/>
    <xf numFmtId="1" fontId="4" fillId="2" borderId="23" xfId="0" applyNumberFormat="1" applyFont="1" applyFill="1" applyBorder="1" applyAlignment="1">
      <alignment horizontal="right"/>
    </xf>
    <xf numFmtId="1" fontId="4" fillId="2" borderId="23" xfId="0" applyNumberFormat="1" applyFont="1" applyFill="1" applyBorder="1" applyAlignment="1">
      <alignment horizontal="left"/>
    </xf>
    <xf numFmtId="1" fontId="4" fillId="2" borderId="25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66" fontId="3" fillId="0" borderId="27" xfId="0" applyNumberFormat="1" applyFont="1" applyBorder="1" applyAlignment="1">
      <alignment horizontal="center"/>
    </xf>
    <xf numFmtId="0" fontId="3" fillId="2" borderId="7" xfId="0" applyFont="1" applyFill="1" applyBorder="1"/>
    <xf numFmtId="165" fontId="3" fillId="2" borderId="7" xfId="0" applyNumberFormat="1" applyFont="1" applyFill="1" applyBorder="1" applyAlignment="1">
      <alignment horizontal="center"/>
    </xf>
    <xf numFmtId="0" fontId="3" fillId="2" borderId="28" xfId="0" applyFont="1" applyFill="1" applyBorder="1"/>
    <xf numFmtId="0" fontId="0" fillId="0" borderId="0" xfId="0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3" fillId="3" borderId="15" xfId="0" applyFont="1" applyFill="1" applyBorder="1" applyAlignment="1">
      <alignment horizontal="center" wrapText="1"/>
    </xf>
    <xf numFmtId="0" fontId="3" fillId="3" borderId="15" xfId="0" quotePrefix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166" fontId="7" fillId="0" borderId="0" xfId="0" applyNumberFormat="1" applyFont="1"/>
    <xf numFmtId="14" fontId="0" fillId="0" borderId="0" xfId="0" applyNumberFormat="1" applyAlignment="1">
      <alignment horizontal="left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9" fontId="3" fillId="2" borderId="7" xfId="0" applyNumberFormat="1" applyFont="1" applyFill="1" applyBorder="1"/>
    <xf numFmtId="0" fontId="3" fillId="0" borderId="0" xfId="0" applyFont="1" applyAlignment="1">
      <alignment horizontal="center"/>
    </xf>
    <xf numFmtId="14" fontId="0" fillId="0" borderId="0" xfId="0" applyNumberFormat="1"/>
    <xf numFmtId="0" fontId="0" fillId="0" borderId="4" xfId="0" applyBorder="1"/>
    <xf numFmtId="1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/>
    <xf numFmtId="0" fontId="14" fillId="4" borderId="0" xfId="0" applyFont="1" applyFill="1"/>
    <xf numFmtId="0" fontId="5" fillId="0" borderId="4" xfId="0" applyFont="1" applyBorder="1" applyAlignment="1">
      <alignment horizontal="center"/>
    </xf>
    <xf numFmtId="0" fontId="7" fillId="4" borderId="0" xfId="0" applyFont="1" applyFill="1"/>
    <xf numFmtId="0" fontId="5" fillId="3" borderId="3" xfId="0" applyFont="1" applyFill="1" applyBorder="1" applyAlignment="1">
      <alignment horizontal="center" vertical="top" wrapText="1"/>
    </xf>
    <xf numFmtId="0" fontId="0" fillId="0" borderId="12" xfId="0" applyBorder="1"/>
    <xf numFmtId="0" fontId="0" fillId="0" borderId="41" xfId="0" applyBorder="1"/>
    <xf numFmtId="0" fontId="0" fillId="0" borderId="27" xfId="0" applyBorder="1"/>
    <xf numFmtId="0" fontId="0" fillId="3" borderId="27" xfId="0" applyFill="1" applyBorder="1"/>
    <xf numFmtId="0" fontId="0" fillId="3" borderId="4" xfId="0" applyFill="1" applyBorder="1"/>
    <xf numFmtId="0" fontId="7" fillId="5" borderId="40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14" fontId="7" fillId="0" borderId="0" xfId="0" applyNumberFormat="1" applyFont="1" applyAlignment="1">
      <alignment horizontal="left"/>
    </xf>
    <xf numFmtId="14" fontId="3" fillId="4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horizontal="right"/>
    </xf>
    <xf numFmtId="0" fontId="7" fillId="5" borderId="35" xfId="0" applyFont="1" applyFill="1" applyBorder="1" applyAlignment="1" applyProtection="1">
      <alignment horizontal="center"/>
      <protection locked="0"/>
    </xf>
    <xf numFmtId="0" fontId="7" fillId="5" borderId="37" xfId="0" applyFont="1" applyFill="1" applyBorder="1" applyAlignment="1" applyProtection="1">
      <alignment horizontal="center"/>
      <protection locked="0"/>
    </xf>
    <xf numFmtId="0" fontId="13" fillId="5" borderId="37" xfId="0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8" fillId="6" borderId="0" xfId="0" applyFont="1" applyFill="1"/>
    <xf numFmtId="0" fontId="14" fillId="4" borderId="0" xfId="0" applyFont="1" applyFill="1" applyAlignment="1">
      <alignment horizontal="left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3" fillId="5" borderId="30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wrapText="1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1" fontId="3" fillId="3" borderId="12" xfId="0" applyNumberFormat="1" applyFont="1" applyFill="1" applyBorder="1" applyAlignment="1">
      <alignment horizontal="center" wrapText="1"/>
    </xf>
    <xf numFmtId="1" fontId="3" fillId="3" borderId="13" xfId="0" applyNumberFormat="1" applyFont="1" applyFill="1" applyBorder="1" applyAlignment="1">
      <alignment horizontal="center" wrapText="1"/>
    </xf>
    <xf numFmtId="14" fontId="4" fillId="2" borderId="24" xfId="0" applyNumberFormat="1" applyFont="1" applyFill="1" applyBorder="1" applyAlignment="1">
      <alignment horizontal="right"/>
    </xf>
    <xf numFmtId="14" fontId="4" fillId="2" borderId="23" xfId="0" applyNumberFormat="1" applyFont="1" applyFill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14" fontId="9" fillId="2" borderId="24" xfId="0" applyNumberFormat="1" applyFont="1" applyFill="1" applyBorder="1" applyAlignment="1">
      <alignment horizontal="right"/>
    </xf>
    <xf numFmtId="14" fontId="9" fillId="2" borderId="23" xfId="0" applyNumberFormat="1" applyFont="1" applyFill="1" applyBorder="1" applyAlignment="1">
      <alignment horizontal="right"/>
    </xf>
    <xf numFmtId="0" fontId="12" fillId="2" borderId="23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0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 2" xfId="2" xr:uid="{00000000-0005-0000-0000-00002F000000}"/>
    <cellStyle name="Normal 3" xfId="3" xr:uid="{00000000-0005-0000-0000-000030000000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CECFF"/>
      <color rgb="FFFFCCFF"/>
      <color rgb="FFFF7C80"/>
      <color rgb="FFCCCCFF"/>
      <color rgb="FFFFFF66"/>
      <color rgb="FFFFFF99"/>
      <color rgb="FF99FF99"/>
      <color rgb="FFD5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434578</xdr:colOff>
      <xdr:row>0</xdr:row>
      <xdr:rowOff>107156</xdr:rowOff>
    </xdr:from>
    <xdr:to>
      <xdr:col>3</xdr:col>
      <xdr:colOff>23812</xdr:colOff>
      <xdr:row>3</xdr:row>
      <xdr:rowOff>113110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351359" y="107156"/>
          <a:ext cx="220266" cy="5000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89297</xdr:colOff>
      <xdr:row>0</xdr:row>
      <xdr:rowOff>71437</xdr:rowOff>
    </xdr:from>
    <xdr:to>
      <xdr:col>8</xdr:col>
      <xdr:colOff>4762</xdr:colOff>
      <xdr:row>8</xdr:row>
      <xdr:rowOff>244078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82D162-C431-4E4F-8739-F3CB769BD7DE}"/>
            </a:ext>
          </a:extLst>
        </xdr:cNvPr>
        <xdr:cNvSpPr txBox="1"/>
      </xdr:nvSpPr>
      <xdr:spPr>
        <a:xfrm>
          <a:off x="3256360" y="71437"/>
          <a:ext cx="3020615" cy="1620441"/>
        </a:xfrm>
        <a:prstGeom prst="rect">
          <a:avLst/>
        </a:prstGeom>
        <a:solidFill>
          <a:srgbClr val="CCCCFF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The</a:t>
          </a:r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Kroger Co. </a:t>
          </a:r>
        </a:p>
        <a:p>
          <a:pPr algn="ctr"/>
          <a:r>
            <a:rPr lang="en-US" sz="1100" baseline="0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Direct Import Transit Guideline</a:t>
          </a:r>
        </a:p>
        <a:p>
          <a:pPr algn="ctr"/>
          <a:r>
            <a:rPr lang="en-US" sz="1100" baseline="0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&amp;</a:t>
          </a:r>
        </a:p>
        <a:p>
          <a:pPr algn="ctr"/>
          <a:r>
            <a:rPr lang="en-US" sz="1100" baseline="0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Lead Time Calculator</a:t>
          </a: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2024-2025</a:t>
          </a:r>
          <a:r>
            <a:rPr lang="en-US" sz="1100" baseline="0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en-US" sz="1100">
            <a:solidFill>
              <a:schemeClr val="accent1">
                <a:lumMod val="50000"/>
              </a:schemeClr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370285</xdr:colOff>
      <xdr:row>9</xdr:row>
      <xdr:rowOff>276225</xdr:rowOff>
    </xdr:from>
    <xdr:to>
      <xdr:col>3</xdr:col>
      <xdr:colOff>1503737</xdr:colOff>
      <xdr:row>14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BC571B-6F96-4203-97D9-38A6C9248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560" y="2005013"/>
          <a:ext cx="2428852" cy="72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I16"/>
  <sheetViews>
    <sheetView tabSelected="1" zoomScale="160" zoomScaleNormal="160" zoomScaleSheetLayoutView="130" zoomScalePageLayoutView="160" workbookViewId="0">
      <selection activeCell="D4" sqref="D4"/>
    </sheetView>
  </sheetViews>
  <sheetFormatPr defaultColWidth="8.7109375" defaultRowHeight="13.15"/>
  <cols>
    <col min="1" max="1" width="4.28515625" style="48" customWidth="1"/>
    <col min="2" max="3" width="9.42578125" style="48" customWidth="1"/>
    <col min="4" max="4" width="23" style="48" customWidth="1"/>
    <col min="5" max="8" width="11.28515625" style="50" customWidth="1"/>
    <col min="9" max="9" width="7.7109375" style="50" customWidth="1"/>
    <col min="10" max="16384" width="8.7109375" style="48"/>
  </cols>
  <sheetData>
    <row r="1" spans="1:9" ht="13.5" customHeight="1" thickBot="1">
      <c r="A1" s="73" t="s">
        <v>0</v>
      </c>
      <c r="B1" s="74"/>
      <c r="C1" s="75"/>
    </row>
    <row r="3" spans="1:9" ht="13.9" thickBot="1"/>
    <row r="4" spans="1:9" ht="15" customHeight="1" thickTop="1">
      <c r="B4" s="81" t="s">
        <v>1</v>
      </c>
      <c r="C4" s="82"/>
      <c r="D4" s="65"/>
      <c r="E4" s="76"/>
    </row>
    <row r="5" spans="1:9" ht="15" customHeight="1">
      <c r="B5" s="79" t="s">
        <v>2</v>
      </c>
      <c r="C5" s="80"/>
      <c r="D5" s="66"/>
      <c r="E5" s="76"/>
    </row>
    <row r="6" spans="1:9" ht="15" customHeight="1">
      <c r="B6" s="79" t="s">
        <v>3</v>
      </c>
      <c r="C6" s="80"/>
      <c r="D6" s="67"/>
      <c r="E6" s="76"/>
    </row>
    <row r="7" spans="1:9" ht="15" customHeight="1" thickBot="1">
      <c r="B7" s="77" t="s">
        <v>4</v>
      </c>
      <c r="C7" s="78"/>
      <c r="D7" s="57"/>
      <c r="E7" s="50" t="s">
        <v>5</v>
      </c>
    </row>
    <row r="8" spans="1:9" ht="13.9" thickTop="1"/>
    <row r="9" spans="1:9" ht="22.15" customHeight="1"/>
    <row r="10" spans="1:9" ht="22.15" customHeight="1">
      <c r="E10" s="48" t="str">
        <f>IF(D5&lt;&gt;"",_xlfn.CONCAT("P",D5," Week 1"),"")</f>
        <v/>
      </c>
      <c r="F10" s="48" t="str">
        <f>IF(D5&lt;&gt;"",_xlfn.CONCAT("P",D5," Week 2"),"")</f>
        <v/>
      </c>
      <c r="G10" s="48" t="str">
        <f>IF(D5&lt;&gt;"",_xlfn.CONCAT("P",D5," Week 3"),"")</f>
        <v/>
      </c>
      <c r="H10" s="48" t="str">
        <f>IF(D5&lt;&gt;"",_xlfn.CONCAT("P",D5," Week 4"),"")</f>
        <v/>
      </c>
      <c r="I10" s="48"/>
    </row>
    <row r="11" spans="1:9" ht="13.9">
      <c r="E11" s="71" t="e">
        <f>_ShipWindowStart</f>
        <v>#N/A</v>
      </c>
      <c r="F11" s="71" t="e">
        <f>IF(E11&lt;&gt;"",E11+7,"")</f>
        <v>#N/A</v>
      </c>
      <c r="G11" s="71" t="e">
        <f>IF(F11&lt;&gt;"",F11+7,"")</f>
        <v>#N/A</v>
      </c>
      <c r="H11" s="71" t="e">
        <f>IF(G11&lt;&gt;"",G11+7,"")</f>
        <v>#N/A</v>
      </c>
      <c r="I11" s="48"/>
    </row>
    <row r="12" spans="1:9" ht="13.9">
      <c r="E12" s="71" t="e">
        <f>_ShipWindowCancel</f>
        <v>#N/A</v>
      </c>
      <c r="F12" s="71" t="e">
        <f t="shared" ref="F12:G14" si="0">IF(E12&lt;&gt;"",E12+7,"")</f>
        <v>#N/A</v>
      </c>
      <c r="G12" s="71" t="e">
        <f t="shared" si="0"/>
        <v>#N/A</v>
      </c>
      <c r="H12" s="71" t="e">
        <f t="shared" ref="H12" si="1">IF(G12&lt;&gt;"",G12+7,"")</f>
        <v>#N/A</v>
      </c>
      <c r="I12" s="48"/>
    </row>
    <row r="13" spans="1:9" ht="13.9">
      <c r="E13" s="71" t="e">
        <f>VLOOKUP(_xlfn.CONCAT(YEAR,"-",D5),_Periods,2,FALSE)</f>
        <v>#N/A</v>
      </c>
      <c r="F13" s="71" t="e">
        <f t="shared" si="0"/>
        <v>#N/A</v>
      </c>
      <c r="G13" s="71" t="e">
        <f t="shared" si="0"/>
        <v>#N/A</v>
      </c>
      <c r="H13" s="71" t="e">
        <f t="shared" ref="H13" si="2">IF(G13&lt;&gt;"",G13+7,"")</f>
        <v>#N/A</v>
      </c>
      <c r="I13" s="48"/>
    </row>
    <row r="14" spans="1:9" ht="13.9">
      <c r="E14" s="71" t="e">
        <f>_lastArrival</f>
        <v>#N/A</v>
      </c>
      <c r="F14" s="71" t="e">
        <f t="shared" si="0"/>
        <v>#N/A</v>
      </c>
      <c r="G14" s="71" t="e">
        <f t="shared" si="0"/>
        <v>#N/A</v>
      </c>
      <c r="H14" s="71" t="e">
        <f t="shared" ref="H14" si="3">IF(G14&lt;&gt;"",G14+7,"")</f>
        <v>#N/A</v>
      </c>
      <c r="I14" s="48"/>
    </row>
    <row r="15" spans="1:9" ht="15" customHeight="1">
      <c r="D15" s="70" t="s">
        <v>6</v>
      </c>
      <c r="E15" s="72" t="str">
        <f>IFERROR(_xlfn.CONCAT(Formulas!B22," days"),"-")</f>
        <v>-</v>
      </c>
      <c r="F15" s="72"/>
      <c r="G15" s="72"/>
      <c r="H15" s="72"/>
      <c r="I15" s="48"/>
    </row>
    <row r="16" spans="1:9" ht="15" customHeight="1">
      <c r="D16" s="64"/>
      <c r="F16" s="63"/>
      <c r="G16" s="63"/>
    </row>
  </sheetData>
  <sheetProtection algorithmName="SHA-512" hashValue="SBgbfXuMSdK8r+bWHP8bQf5mF1Y5cUN5uMr+BbF/4EAzxadBlCcq9CzWPeuUKhbF41RHgEfjUlD5Yj0vPxAExQ==" saltValue="WsgI8PLlP8OCbQdOpbUVgg==" spinCount="100000" sheet="1" objects="1" scenarios="1"/>
  <mergeCells count="7">
    <mergeCell ref="E15:H15"/>
    <mergeCell ref="A1:C1"/>
    <mergeCell ref="E4:E6"/>
    <mergeCell ref="B7:C7"/>
    <mergeCell ref="B6:C6"/>
    <mergeCell ref="B4:C4"/>
    <mergeCell ref="B5:C5"/>
  </mergeCells>
  <conditionalFormatting sqref="E11:F11 F12:F14">
    <cfRule type="expression" dxfId="6" priority="18">
      <formula>ISERROR($E$11)</formula>
    </cfRule>
  </conditionalFormatting>
  <conditionalFormatting sqref="E12">
    <cfRule type="expression" dxfId="5" priority="17">
      <formula>ISERROR($E$12)</formula>
    </cfRule>
  </conditionalFormatting>
  <conditionalFormatting sqref="E13">
    <cfRule type="expression" dxfId="4" priority="16">
      <formula>ISERROR($E$13)</formula>
    </cfRule>
  </conditionalFormatting>
  <conditionalFormatting sqref="E14">
    <cfRule type="expression" dxfId="3" priority="15">
      <formula>ISERROR($E$14)</formula>
    </cfRule>
  </conditionalFormatting>
  <conditionalFormatting sqref="E15">
    <cfRule type="expression" dxfId="2" priority="13">
      <formula>ISERROR($E$14)</formula>
    </cfRule>
  </conditionalFormatting>
  <conditionalFormatting sqref="G11:G14">
    <cfRule type="expression" dxfId="1" priority="2">
      <formula>ISERROR($E$11)</formula>
    </cfRule>
  </conditionalFormatting>
  <conditionalFormatting sqref="H11:H14">
    <cfRule type="expression" dxfId="0" priority="1">
      <formula>ISERROR($E$11)</formula>
    </cfRule>
  </conditionalFormatting>
  <dataValidations count="3">
    <dataValidation type="whole" allowBlank="1" showInputMessage="1" showErrorMessage="1" errorTitle="Only Period Numbers" error="From 1 to 13" promptTitle="Enter a Period Number" prompt="From 1 to 13" sqref="D5" xr:uid="{00000000-0002-0000-0000-000000000000}">
      <formula1>1</formula1>
      <formula2>13</formula2>
    </dataValidation>
    <dataValidation type="list" allowBlank="1" showInputMessage="1" showErrorMessage="1" errorTitle="Select a Valid FOB Origin Point" error="If not found in this list, ask Jordan Fife for the transit time." promptTitle="Select FOB Origin Port" sqref="D6" xr:uid="{00000000-0002-0000-0000-000001000000}">
      <formula1>FOB</formula1>
    </dataValidation>
    <dataValidation type="list" allowBlank="1" showInputMessage="1" showErrorMessage="1" errorTitle="Must Select Kroger or Fred Meyer" promptTitle="Select Kroger or Fred Meyer" prompt="Kroger orders move further inland and require a longer lead time. Choose Pacific Northwest or Pacific Southwest._x000a__x000a_East Coast: for all orders received through Savannah, GA" sqref="D7" xr:uid="{00000000-0002-0000-0000-000002000000}">
      <formula1>DIVISION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DEF27-5B9F-4AD0-8E35-3B6F519407F2}">
  <sheetPr codeName="Sheet2"/>
  <dimension ref="A1:D40"/>
  <sheetViews>
    <sheetView topLeftCell="A10" workbookViewId="0">
      <selection activeCell="D28" sqref="D28"/>
    </sheetView>
  </sheetViews>
  <sheetFormatPr defaultRowHeight="13.15"/>
  <cols>
    <col min="1" max="1" width="6" bestFit="1" customWidth="1"/>
    <col min="2" max="2" width="6.28515625" bestFit="1" customWidth="1"/>
    <col min="3" max="3" width="10.85546875" bestFit="1" customWidth="1"/>
    <col min="4" max="4" width="18.5703125" bestFit="1" customWidth="1"/>
  </cols>
  <sheetData>
    <row r="1" spans="1:4">
      <c r="A1" s="2" t="s">
        <v>7</v>
      </c>
      <c r="B1" s="2" t="s">
        <v>8</v>
      </c>
      <c r="C1" s="2" t="s">
        <v>9</v>
      </c>
      <c r="D1" s="2" t="s">
        <v>10</v>
      </c>
    </row>
    <row r="2" spans="1:4">
      <c r="A2">
        <v>2024</v>
      </c>
      <c r="B2">
        <v>1</v>
      </c>
      <c r="C2" t="str">
        <f t="shared" ref="C2:C28" si="0">_xlfn.CONCAT(A2,"-",B2)</f>
        <v>2024-1</v>
      </c>
      <c r="D2" s="38">
        <v>45326</v>
      </c>
    </row>
    <row r="3" spans="1:4">
      <c r="A3">
        <v>2024</v>
      </c>
      <c r="B3">
        <v>2</v>
      </c>
      <c r="C3" t="str">
        <f t="shared" si="0"/>
        <v>2024-2</v>
      </c>
      <c r="D3" s="38">
        <v>45354</v>
      </c>
    </row>
    <row r="4" spans="1:4">
      <c r="A4">
        <v>2024</v>
      </c>
      <c r="B4">
        <v>3</v>
      </c>
      <c r="C4" t="str">
        <f t="shared" si="0"/>
        <v>2024-3</v>
      </c>
      <c r="D4" s="62">
        <v>45382</v>
      </c>
    </row>
    <row r="5" spans="1:4">
      <c r="A5">
        <v>2024</v>
      </c>
      <c r="B5">
        <v>4</v>
      </c>
      <c r="C5" t="str">
        <f t="shared" si="0"/>
        <v>2024-4</v>
      </c>
      <c r="D5" s="38">
        <v>45410</v>
      </c>
    </row>
    <row r="6" spans="1:4">
      <c r="A6">
        <v>2024</v>
      </c>
      <c r="B6">
        <v>5</v>
      </c>
      <c r="C6" t="str">
        <f t="shared" si="0"/>
        <v>2024-5</v>
      </c>
      <c r="D6" s="38">
        <v>45438</v>
      </c>
    </row>
    <row r="7" spans="1:4">
      <c r="A7">
        <v>2024</v>
      </c>
      <c r="B7">
        <v>6</v>
      </c>
      <c r="C7" t="str">
        <f t="shared" si="0"/>
        <v>2024-6</v>
      </c>
      <c r="D7" s="38">
        <v>45466</v>
      </c>
    </row>
    <row r="8" spans="1:4">
      <c r="A8">
        <v>2024</v>
      </c>
      <c r="B8">
        <v>7</v>
      </c>
      <c r="C8" t="str">
        <f t="shared" si="0"/>
        <v>2024-7</v>
      </c>
      <c r="D8" s="38">
        <v>45494</v>
      </c>
    </row>
    <row r="9" spans="1:4">
      <c r="A9">
        <v>2024</v>
      </c>
      <c r="B9">
        <v>8</v>
      </c>
      <c r="C9" t="str">
        <f t="shared" si="0"/>
        <v>2024-8</v>
      </c>
      <c r="D9" s="38">
        <v>45522</v>
      </c>
    </row>
    <row r="10" spans="1:4">
      <c r="A10">
        <v>2024</v>
      </c>
      <c r="B10">
        <v>9</v>
      </c>
      <c r="C10" t="str">
        <f t="shared" si="0"/>
        <v>2024-9</v>
      </c>
      <c r="D10" s="38">
        <v>45550</v>
      </c>
    </row>
    <row r="11" spans="1:4">
      <c r="A11">
        <v>2024</v>
      </c>
      <c r="B11">
        <v>10</v>
      </c>
      <c r="C11" t="str">
        <f t="shared" si="0"/>
        <v>2024-10</v>
      </c>
      <c r="D11" s="38">
        <v>45578</v>
      </c>
    </row>
    <row r="12" spans="1:4">
      <c r="A12">
        <v>2024</v>
      </c>
      <c r="B12">
        <v>11</v>
      </c>
      <c r="C12" t="str">
        <f t="shared" si="0"/>
        <v>2024-11</v>
      </c>
      <c r="D12" s="38">
        <v>45606</v>
      </c>
    </row>
    <row r="13" spans="1:4">
      <c r="A13">
        <v>2024</v>
      </c>
      <c r="B13">
        <v>12</v>
      </c>
      <c r="C13" t="str">
        <f t="shared" si="0"/>
        <v>2024-12</v>
      </c>
      <c r="D13" s="38">
        <v>45634</v>
      </c>
    </row>
    <row r="14" spans="1:4">
      <c r="A14">
        <v>2024</v>
      </c>
      <c r="B14">
        <v>13</v>
      </c>
      <c r="C14" t="str">
        <f t="shared" si="0"/>
        <v>2024-13</v>
      </c>
      <c r="D14" s="38">
        <v>45662</v>
      </c>
    </row>
    <row r="15" spans="1:4">
      <c r="A15">
        <v>2025</v>
      </c>
      <c r="B15">
        <v>1</v>
      </c>
      <c r="C15" t="str">
        <f t="shared" si="0"/>
        <v>2025-1</v>
      </c>
      <c r="D15" s="38">
        <v>45690</v>
      </c>
    </row>
    <row r="16" spans="1:4">
      <c r="A16">
        <v>2025</v>
      </c>
      <c r="B16">
        <v>2</v>
      </c>
      <c r="C16" t="str">
        <f t="shared" si="0"/>
        <v>2025-2</v>
      </c>
      <c r="D16" s="38">
        <v>45718</v>
      </c>
    </row>
    <row r="17" spans="1:4">
      <c r="A17">
        <v>2025</v>
      </c>
      <c r="B17">
        <v>3</v>
      </c>
      <c r="C17" t="str">
        <f t="shared" si="0"/>
        <v>2025-3</v>
      </c>
      <c r="D17" s="38">
        <v>45746</v>
      </c>
    </row>
    <row r="18" spans="1:4">
      <c r="A18">
        <v>2025</v>
      </c>
      <c r="B18">
        <v>4</v>
      </c>
      <c r="C18" t="str">
        <f t="shared" si="0"/>
        <v>2025-4</v>
      </c>
      <c r="D18" s="38">
        <v>45774</v>
      </c>
    </row>
    <row r="19" spans="1:4">
      <c r="A19">
        <v>2025</v>
      </c>
      <c r="B19">
        <v>5</v>
      </c>
      <c r="C19" t="str">
        <f t="shared" si="0"/>
        <v>2025-5</v>
      </c>
      <c r="D19" s="38">
        <v>45802</v>
      </c>
    </row>
    <row r="20" spans="1:4">
      <c r="A20">
        <v>2025</v>
      </c>
      <c r="B20">
        <v>6</v>
      </c>
      <c r="C20" t="str">
        <f t="shared" si="0"/>
        <v>2025-6</v>
      </c>
      <c r="D20" s="38">
        <v>45830</v>
      </c>
    </row>
    <row r="21" spans="1:4">
      <c r="A21">
        <v>2025</v>
      </c>
      <c r="B21">
        <v>7</v>
      </c>
      <c r="C21" t="str">
        <f t="shared" si="0"/>
        <v>2025-7</v>
      </c>
      <c r="D21" s="38">
        <v>45858</v>
      </c>
    </row>
    <row r="22" spans="1:4">
      <c r="A22">
        <v>2025</v>
      </c>
      <c r="B22">
        <v>8</v>
      </c>
      <c r="C22" t="str">
        <f t="shared" si="0"/>
        <v>2025-8</v>
      </c>
      <c r="D22" s="38">
        <v>45886</v>
      </c>
    </row>
    <row r="23" spans="1:4">
      <c r="A23">
        <v>2025</v>
      </c>
      <c r="B23">
        <v>9</v>
      </c>
      <c r="C23" t="str">
        <f t="shared" si="0"/>
        <v>2025-9</v>
      </c>
      <c r="D23" s="38">
        <v>45914</v>
      </c>
    </row>
    <row r="24" spans="1:4">
      <c r="A24">
        <v>2025</v>
      </c>
      <c r="B24">
        <v>10</v>
      </c>
      <c r="C24" t="str">
        <f t="shared" si="0"/>
        <v>2025-10</v>
      </c>
      <c r="D24" s="38">
        <v>45942</v>
      </c>
    </row>
    <row r="25" spans="1:4">
      <c r="A25">
        <v>2025</v>
      </c>
      <c r="B25">
        <v>11</v>
      </c>
      <c r="C25" t="str">
        <f t="shared" si="0"/>
        <v>2025-11</v>
      </c>
      <c r="D25" s="38">
        <v>45970</v>
      </c>
    </row>
    <row r="26" spans="1:4">
      <c r="A26">
        <v>2025</v>
      </c>
      <c r="B26">
        <v>12</v>
      </c>
      <c r="C26" t="str">
        <f t="shared" si="0"/>
        <v>2025-12</v>
      </c>
      <c r="D26" s="38">
        <v>45998</v>
      </c>
    </row>
    <row r="27" spans="1:4">
      <c r="A27">
        <v>2025</v>
      </c>
      <c r="B27">
        <v>13</v>
      </c>
      <c r="C27" t="str">
        <f t="shared" si="0"/>
        <v>2025-13</v>
      </c>
      <c r="D27" s="38">
        <v>46026</v>
      </c>
    </row>
    <row r="28" spans="1:4">
      <c r="A28">
        <v>2026</v>
      </c>
      <c r="B28">
        <v>1</v>
      </c>
      <c r="C28" t="str">
        <f t="shared" si="0"/>
        <v>2026-1</v>
      </c>
    </row>
    <row r="29" spans="1:4">
      <c r="A29">
        <v>2026</v>
      </c>
      <c r="B29">
        <v>2</v>
      </c>
      <c r="C29" t="str">
        <f t="shared" ref="C29:C40" si="1">_xlfn.CONCAT(A29,"-",B29)</f>
        <v>2026-2</v>
      </c>
    </row>
    <row r="30" spans="1:4">
      <c r="A30">
        <v>2026</v>
      </c>
      <c r="B30">
        <v>3</v>
      </c>
      <c r="C30" t="str">
        <f t="shared" si="1"/>
        <v>2026-3</v>
      </c>
    </row>
    <row r="31" spans="1:4">
      <c r="A31">
        <v>2026</v>
      </c>
      <c r="B31">
        <v>4</v>
      </c>
      <c r="C31" t="str">
        <f t="shared" si="1"/>
        <v>2026-4</v>
      </c>
    </row>
    <row r="32" spans="1:4">
      <c r="A32">
        <v>2026</v>
      </c>
      <c r="B32">
        <v>5</v>
      </c>
      <c r="C32" t="str">
        <f t="shared" si="1"/>
        <v>2026-5</v>
      </c>
    </row>
    <row r="33" spans="1:3">
      <c r="A33">
        <v>2026</v>
      </c>
      <c r="B33">
        <v>6</v>
      </c>
      <c r="C33" t="str">
        <f t="shared" si="1"/>
        <v>2026-6</v>
      </c>
    </row>
    <row r="34" spans="1:3">
      <c r="A34">
        <v>2026</v>
      </c>
      <c r="B34">
        <v>7</v>
      </c>
      <c r="C34" t="str">
        <f t="shared" si="1"/>
        <v>2026-7</v>
      </c>
    </row>
    <row r="35" spans="1:3">
      <c r="A35">
        <v>2026</v>
      </c>
      <c r="B35">
        <v>8</v>
      </c>
      <c r="C35" t="str">
        <f t="shared" si="1"/>
        <v>2026-8</v>
      </c>
    </row>
    <row r="36" spans="1:3">
      <c r="A36">
        <v>2026</v>
      </c>
      <c r="B36">
        <v>9</v>
      </c>
      <c r="C36" t="str">
        <f t="shared" si="1"/>
        <v>2026-9</v>
      </c>
    </row>
    <row r="37" spans="1:3">
      <c r="A37">
        <v>2026</v>
      </c>
      <c r="B37">
        <v>10</v>
      </c>
      <c r="C37" t="str">
        <f t="shared" si="1"/>
        <v>2026-10</v>
      </c>
    </row>
    <row r="38" spans="1:3">
      <c r="A38">
        <v>2026</v>
      </c>
      <c r="B38">
        <v>11</v>
      </c>
      <c r="C38" t="str">
        <f t="shared" si="1"/>
        <v>2026-11</v>
      </c>
    </row>
    <row r="39" spans="1:3">
      <c r="A39">
        <v>2026</v>
      </c>
      <c r="B39">
        <v>12</v>
      </c>
      <c r="C39" t="str">
        <f t="shared" si="1"/>
        <v>2026-12</v>
      </c>
    </row>
    <row r="40" spans="1:3">
      <c r="A40">
        <v>2026</v>
      </c>
      <c r="B40">
        <v>13</v>
      </c>
      <c r="C40" t="str">
        <f t="shared" si="1"/>
        <v>2026-13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4BEA-12FF-4702-B26B-C7F093AA6BD2}">
  <sheetPr codeName="Sheet3"/>
  <dimension ref="A1:H22"/>
  <sheetViews>
    <sheetView workbookViewId="0">
      <selection activeCell="H5" sqref="H5"/>
    </sheetView>
  </sheetViews>
  <sheetFormatPr defaultRowHeight="13.15"/>
  <cols>
    <col min="1" max="1" width="32.5703125" bestFit="1" customWidth="1"/>
    <col min="2" max="3" width="15" bestFit="1" customWidth="1"/>
    <col min="4" max="4" width="14.7109375" bestFit="1" customWidth="1"/>
    <col min="5" max="5" width="12.42578125" bestFit="1" customWidth="1"/>
    <col min="6" max="6" width="12.42578125" customWidth="1"/>
    <col min="8" max="8" width="11.85546875" bestFit="1" customWidth="1"/>
  </cols>
  <sheetData>
    <row r="1" spans="1:8">
      <c r="A1" s="31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</row>
    <row r="2" spans="1:8">
      <c r="A2" s="58" t="s">
        <v>19</v>
      </c>
      <c r="B2">
        <v>5</v>
      </c>
      <c r="C2">
        <v>4</v>
      </c>
      <c r="D2" t="e">
        <f>VLOOKUP(VLOOKUP(_FOBOrigin,_Origins,3,FALSE),_VesselAllocationTier,2,FALSE)</f>
        <v>#N/A</v>
      </c>
      <c r="E2" t="e">
        <f>VLOOKUP(_FOBOrigin,_Origins,4,FALSE)</f>
        <v>#N/A</v>
      </c>
      <c r="F2">
        <v>7</v>
      </c>
      <c r="G2">
        <v>0</v>
      </c>
      <c r="H2">
        <v>0</v>
      </c>
    </row>
    <row r="3" spans="1:8">
      <c r="A3" s="58" t="s">
        <v>20</v>
      </c>
      <c r="B3">
        <v>5</v>
      </c>
      <c r="C3">
        <v>4</v>
      </c>
      <c r="D3" t="e">
        <f>VLOOKUP(VLOOKUP(_FOBOrigin,_Origins,3,FALSE),_VesselAllocationTier,2,FALSE)</f>
        <v>#N/A</v>
      </c>
      <c r="E3" t="e">
        <f>VLOOKUP(_FOBOrigin,_Origins,4,FALSE)</f>
        <v>#N/A</v>
      </c>
      <c r="F3">
        <v>7</v>
      </c>
      <c r="G3">
        <v>5</v>
      </c>
      <c r="H3">
        <v>10</v>
      </c>
    </row>
    <row r="4" spans="1:8">
      <c r="A4" s="58" t="s">
        <v>21</v>
      </c>
      <c r="B4">
        <v>5</v>
      </c>
      <c r="C4">
        <v>4</v>
      </c>
      <c r="D4" t="e">
        <f>VLOOKUP(VLOOKUP(_FOBOrigin,_Origins,3,FALSE),_VesselAllocationTier,2,FALSE)</f>
        <v>#N/A</v>
      </c>
      <c r="E4" t="e">
        <f>VLOOKUP(_FOBOrigin,_Origins,5,FALSE)</f>
        <v>#N/A</v>
      </c>
      <c r="F4">
        <v>7</v>
      </c>
      <c r="G4">
        <v>0</v>
      </c>
      <c r="H4">
        <v>4</v>
      </c>
    </row>
    <row r="5" spans="1:8">
      <c r="A5" s="58" t="s">
        <v>22</v>
      </c>
      <c r="B5">
        <v>5</v>
      </c>
      <c r="C5">
        <v>4</v>
      </c>
      <c r="D5" t="e">
        <f>VLOOKUP(VLOOKUP(_FOBOrigin,_Origins,3,FALSE),_VesselAllocationTier,2,FALSE)</f>
        <v>#N/A</v>
      </c>
      <c r="E5" t="e">
        <f>VLOOKUP(_FOBOrigin,_Origins,6,FALSE)</f>
        <v>#N/A</v>
      </c>
      <c r="F5">
        <v>7</v>
      </c>
      <c r="G5">
        <v>5</v>
      </c>
      <c r="H5">
        <v>7</v>
      </c>
    </row>
    <row r="7" spans="1:8" s="61" customFormat="1" ht="42.6" customHeight="1">
      <c r="A7" s="59" t="s">
        <v>23</v>
      </c>
      <c r="B7" s="60" t="s">
        <v>24</v>
      </c>
    </row>
    <row r="8" spans="1:8">
      <c r="A8">
        <v>1</v>
      </c>
      <c r="B8">
        <v>0</v>
      </c>
    </row>
    <row r="9" spans="1:8">
      <c r="A9">
        <v>2</v>
      </c>
      <c r="B9">
        <v>0</v>
      </c>
    </row>
    <row r="10" spans="1:8">
      <c r="A10">
        <v>3</v>
      </c>
      <c r="B10">
        <v>0</v>
      </c>
    </row>
    <row r="12" spans="1:8">
      <c r="A12" s="2" t="s">
        <v>25</v>
      </c>
      <c r="B12" s="43" t="e">
        <f>_inDCDate</f>
        <v>#N/A</v>
      </c>
    </row>
    <row r="13" spans="1:8">
      <c r="A13" s="2" t="s">
        <v>26</v>
      </c>
      <c r="B13" s="43" t="e">
        <f>B12+5</f>
        <v>#N/A</v>
      </c>
    </row>
    <row r="14" spans="1:8">
      <c r="A14" s="31" t="s">
        <v>27</v>
      </c>
    </row>
    <row r="15" spans="1:8">
      <c r="A15" s="2" t="s">
        <v>28</v>
      </c>
      <c r="B15" t="e">
        <f>VLOOKUP(_destination,_regions,8,FALSE)</f>
        <v>#N/A</v>
      </c>
      <c r="C15" s="43" t="e">
        <f>B12-B15</f>
        <v>#N/A</v>
      </c>
    </row>
    <row r="16" spans="1:8">
      <c r="A16" s="2" t="s">
        <v>29</v>
      </c>
      <c r="B16" t="e">
        <f>VLOOKUP(_destination,_regions,7,FALSE)</f>
        <v>#N/A</v>
      </c>
      <c r="C16" s="43" t="e">
        <f t="shared" ref="C16:C21" si="0">C15-B16</f>
        <v>#N/A</v>
      </c>
    </row>
    <row r="17" spans="1:3">
      <c r="A17" s="2" t="s">
        <v>30</v>
      </c>
      <c r="B17" t="e">
        <f>VLOOKUP(_destination,_regions,6,FALSE)</f>
        <v>#N/A</v>
      </c>
      <c r="C17" s="43" t="e">
        <f t="shared" si="0"/>
        <v>#N/A</v>
      </c>
    </row>
    <row r="18" spans="1:3">
      <c r="A18" s="2" t="s">
        <v>31</v>
      </c>
      <c r="B18" t="e">
        <f>VLOOKUP(_destination,_regions,5,FALSE)</f>
        <v>#N/A</v>
      </c>
      <c r="C18" s="43" t="e">
        <f t="shared" si="0"/>
        <v>#N/A</v>
      </c>
    </row>
    <row r="19" spans="1:3">
      <c r="A19" s="2" t="s">
        <v>32</v>
      </c>
      <c r="B19" t="e">
        <f>VLOOKUP(_destination,_regions,4,FALSE)</f>
        <v>#N/A</v>
      </c>
      <c r="C19" s="43" t="e">
        <f t="shared" si="0"/>
        <v>#N/A</v>
      </c>
    </row>
    <row r="20" spans="1:3">
      <c r="A20" s="2" t="s">
        <v>13</v>
      </c>
      <c r="B20" t="e">
        <f>VLOOKUP(_destination,_regions,3,FALSE)</f>
        <v>#N/A</v>
      </c>
      <c r="C20" s="43" t="e">
        <f t="shared" si="0"/>
        <v>#N/A</v>
      </c>
    </row>
    <row r="21" spans="1:3">
      <c r="A21" s="2" t="s">
        <v>12</v>
      </c>
      <c r="B21" t="e">
        <f>VLOOKUP(_destination,_regions,2,FALSE)</f>
        <v>#N/A</v>
      </c>
      <c r="C21" s="43" t="e">
        <f t="shared" si="0"/>
        <v>#N/A</v>
      </c>
    </row>
    <row r="22" spans="1:3">
      <c r="A22" s="2" t="s">
        <v>6</v>
      </c>
      <c r="B22" t="e">
        <f>SUM(B15:B21)</f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EF4B-9F70-46C5-8425-8669B0D29ADC}">
  <sheetPr codeName="Sheet4"/>
  <dimension ref="A1:O39"/>
  <sheetViews>
    <sheetView workbookViewId="0">
      <selection activeCell="D4" sqref="D4"/>
    </sheetView>
  </sheetViews>
  <sheetFormatPr defaultRowHeight="13.15"/>
  <cols>
    <col min="1" max="1" width="7.7109375" bestFit="1" customWidth="1"/>
    <col min="2" max="2" width="19" bestFit="1" customWidth="1"/>
    <col min="3" max="3" width="13.7109375" bestFit="1" customWidth="1"/>
    <col min="4" max="4" width="21.140625" bestFit="1" customWidth="1"/>
    <col min="5" max="5" width="24.42578125" bestFit="1" customWidth="1"/>
    <col min="6" max="6" width="23.28515625" bestFit="1" customWidth="1"/>
    <col min="7" max="7" width="21.7109375" bestFit="1" customWidth="1"/>
    <col min="8" max="8" width="17.28515625" hidden="1" customWidth="1"/>
    <col min="9" max="9" width="9.28515625" hidden="1" customWidth="1"/>
    <col min="10" max="11" width="11.28515625" hidden="1" customWidth="1"/>
    <col min="12" max="12" width="12" hidden="1" customWidth="1"/>
    <col min="13" max="15" width="9.28515625" hidden="1" customWidth="1"/>
    <col min="16" max="16" width="9.28515625" customWidth="1"/>
    <col min="17" max="17" width="18.85546875" bestFit="1" customWidth="1"/>
    <col min="18" max="18" width="30.85546875" bestFit="1" customWidth="1"/>
  </cols>
  <sheetData>
    <row r="1" spans="1:15" ht="14.45">
      <c r="A1" s="47" t="s">
        <v>33</v>
      </c>
      <c r="B1" s="47" t="s">
        <v>34</v>
      </c>
      <c r="C1" s="47" t="s">
        <v>35</v>
      </c>
      <c r="D1" s="47" t="s">
        <v>23</v>
      </c>
      <c r="E1" s="69" t="s">
        <v>36</v>
      </c>
      <c r="F1" s="47" t="s">
        <v>37</v>
      </c>
      <c r="G1" s="47" t="s">
        <v>38</v>
      </c>
      <c r="H1" s="47" t="s">
        <v>39</v>
      </c>
      <c r="I1" s="47" t="s">
        <v>40</v>
      </c>
      <c r="J1" s="47" t="s">
        <v>41</v>
      </c>
      <c r="K1" s="47" t="s">
        <v>42</v>
      </c>
      <c r="L1" s="47" t="s">
        <v>43</v>
      </c>
      <c r="M1" s="47" t="s">
        <v>44</v>
      </c>
      <c r="O1" s="47" t="s">
        <v>45</v>
      </c>
    </row>
    <row r="2" spans="1:15">
      <c r="A2" t="s">
        <v>46</v>
      </c>
      <c r="B2" t="s">
        <v>47</v>
      </c>
      <c r="C2" t="s">
        <v>48</v>
      </c>
      <c r="D2">
        <v>2</v>
      </c>
      <c r="E2" s="44">
        <v>31</v>
      </c>
      <c r="F2" s="44">
        <v>25</v>
      </c>
      <c r="G2" s="44">
        <v>44</v>
      </c>
      <c r="H2" s="52" t="s">
        <v>49</v>
      </c>
      <c r="I2" s="53" t="s">
        <v>50</v>
      </c>
      <c r="J2">
        <v>37</v>
      </c>
      <c r="K2">
        <v>29</v>
      </c>
      <c r="L2">
        <v>35</v>
      </c>
      <c r="M2">
        <v>44</v>
      </c>
      <c r="N2" t="s">
        <v>50</v>
      </c>
      <c r="O2">
        <v>39</v>
      </c>
    </row>
    <row r="3" spans="1:15">
      <c r="A3" s="2" t="s">
        <v>51</v>
      </c>
      <c r="B3" s="2" t="s">
        <v>52</v>
      </c>
      <c r="C3" s="2" t="s">
        <v>53</v>
      </c>
      <c r="D3">
        <v>2</v>
      </c>
      <c r="E3" s="68" t="s">
        <v>54</v>
      </c>
      <c r="F3" s="44">
        <v>74</v>
      </c>
      <c r="G3" s="44">
        <v>20</v>
      </c>
    </row>
    <row r="4" spans="1:15">
      <c r="A4" t="s">
        <v>55</v>
      </c>
      <c r="B4" t="s">
        <v>56</v>
      </c>
      <c r="C4" t="s">
        <v>57</v>
      </c>
      <c r="D4">
        <v>3</v>
      </c>
      <c r="E4" s="44">
        <v>52</v>
      </c>
      <c r="F4" s="44">
        <v>44</v>
      </c>
      <c r="G4" s="44">
        <v>63</v>
      </c>
      <c r="N4" t="s">
        <v>58</v>
      </c>
      <c r="O4">
        <v>22</v>
      </c>
    </row>
    <row r="5" spans="1:15">
      <c r="A5" t="s">
        <v>50</v>
      </c>
      <c r="B5" t="s">
        <v>49</v>
      </c>
      <c r="C5" t="s">
        <v>59</v>
      </c>
      <c r="D5">
        <v>2</v>
      </c>
      <c r="E5" s="44">
        <v>39</v>
      </c>
      <c r="F5" s="44">
        <v>46</v>
      </c>
      <c r="G5" s="68" t="s">
        <v>54</v>
      </c>
    </row>
    <row r="6" spans="1:15">
      <c r="A6" t="s">
        <v>60</v>
      </c>
      <c r="B6" t="s">
        <v>61</v>
      </c>
      <c r="C6" t="s">
        <v>62</v>
      </c>
      <c r="D6">
        <v>2</v>
      </c>
      <c r="E6" s="44">
        <v>41</v>
      </c>
      <c r="F6" s="44">
        <v>44</v>
      </c>
      <c r="G6" s="44">
        <v>40</v>
      </c>
      <c r="H6" s="54" t="s">
        <v>63</v>
      </c>
      <c r="I6" s="44" t="s">
        <v>64</v>
      </c>
      <c r="J6">
        <v>21</v>
      </c>
      <c r="K6">
        <v>23</v>
      </c>
      <c r="L6">
        <v>18</v>
      </c>
      <c r="M6">
        <v>30</v>
      </c>
      <c r="N6" t="s">
        <v>64</v>
      </c>
      <c r="O6">
        <v>37</v>
      </c>
    </row>
    <row r="7" spans="1:15">
      <c r="A7" t="s">
        <v>64</v>
      </c>
      <c r="B7" t="s">
        <v>63</v>
      </c>
      <c r="C7" t="s">
        <v>65</v>
      </c>
      <c r="D7">
        <v>2</v>
      </c>
      <c r="E7" s="44">
        <v>28</v>
      </c>
      <c r="F7" s="44">
        <v>29</v>
      </c>
      <c r="G7" s="44">
        <v>52</v>
      </c>
      <c r="H7" s="54" t="s">
        <v>66</v>
      </c>
      <c r="I7" s="44" t="s">
        <v>67</v>
      </c>
      <c r="J7">
        <v>21</v>
      </c>
      <c r="K7">
        <v>19</v>
      </c>
      <c r="L7">
        <v>19</v>
      </c>
      <c r="M7">
        <v>36</v>
      </c>
      <c r="N7" t="s">
        <v>67</v>
      </c>
      <c r="O7">
        <v>42</v>
      </c>
    </row>
    <row r="8" spans="1:15">
      <c r="A8" t="s">
        <v>68</v>
      </c>
      <c r="B8" t="s">
        <v>69</v>
      </c>
      <c r="C8" t="s">
        <v>70</v>
      </c>
      <c r="D8">
        <v>2</v>
      </c>
      <c r="E8" s="44">
        <v>37</v>
      </c>
      <c r="F8" s="44">
        <v>34</v>
      </c>
      <c r="G8" s="44">
        <v>58</v>
      </c>
    </row>
    <row r="9" spans="1:15">
      <c r="A9" t="s">
        <v>71</v>
      </c>
      <c r="B9" t="s">
        <v>72</v>
      </c>
      <c r="C9" t="s">
        <v>73</v>
      </c>
      <c r="D9">
        <v>3</v>
      </c>
      <c r="E9" s="44">
        <v>73</v>
      </c>
      <c r="F9" s="44">
        <v>55</v>
      </c>
      <c r="G9" s="44">
        <v>35</v>
      </c>
    </row>
    <row r="10" spans="1:15">
      <c r="A10" t="s">
        <v>67</v>
      </c>
      <c r="B10" t="s">
        <v>66</v>
      </c>
      <c r="C10" t="s">
        <v>65</v>
      </c>
      <c r="D10">
        <v>2</v>
      </c>
      <c r="E10" s="44">
        <v>39</v>
      </c>
      <c r="F10" s="44">
        <v>25</v>
      </c>
      <c r="G10" s="44">
        <v>45</v>
      </c>
      <c r="H10" s="54" t="s">
        <v>74</v>
      </c>
      <c r="I10" s="44" t="s">
        <v>75</v>
      </c>
      <c r="J10">
        <v>23</v>
      </c>
      <c r="K10">
        <v>24</v>
      </c>
      <c r="L10">
        <v>21</v>
      </c>
      <c r="M10">
        <v>43</v>
      </c>
      <c r="N10" t="s">
        <v>75</v>
      </c>
      <c r="O10">
        <v>36</v>
      </c>
    </row>
    <row r="11" spans="1:15">
      <c r="A11" t="s">
        <v>76</v>
      </c>
      <c r="B11" t="s">
        <v>77</v>
      </c>
      <c r="C11" t="s">
        <v>70</v>
      </c>
      <c r="D11">
        <v>2</v>
      </c>
      <c r="E11" s="44">
        <v>26</v>
      </c>
      <c r="F11" s="44">
        <v>18</v>
      </c>
      <c r="G11" s="44">
        <v>47</v>
      </c>
      <c r="H11" s="54" t="s">
        <v>78</v>
      </c>
      <c r="I11" s="44" t="s">
        <v>79</v>
      </c>
      <c r="J11">
        <v>23</v>
      </c>
      <c r="K11">
        <v>24</v>
      </c>
      <c r="L11">
        <v>21</v>
      </c>
      <c r="M11">
        <v>33</v>
      </c>
      <c r="N11" t="s">
        <v>79</v>
      </c>
      <c r="O11">
        <v>34</v>
      </c>
    </row>
    <row r="12" spans="1:15">
      <c r="A12" t="s">
        <v>80</v>
      </c>
      <c r="B12" t="s">
        <v>81</v>
      </c>
      <c r="C12" t="s">
        <v>70</v>
      </c>
      <c r="D12">
        <v>1</v>
      </c>
      <c r="E12" s="44">
        <v>33</v>
      </c>
      <c r="F12" s="44">
        <v>20</v>
      </c>
      <c r="G12" s="44">
        <v>42</v>
      </c>
      <c r="H12" s="54" t="s">
        <v>82</v>
      </c>
      <c r="I12" s="44" t="s">
        <v>83</v>
      </c>
      <c r="J12">
        <v>14</v>
      </c>
      <c r="K12">
        <v>14</v>
      </c>
      <c r="L12">
        <v>14</v>
      </c>
      <c r="M12">
        <v>26</v>
      </c>
      <c r="N12" t="s">
        <v>83</v>
      </c>
      <c r="O12">
        <v>29</v>
      </c>
    </row>
    <row r="13" spans="1:15">
      <c r="A13" t="s">
        <v>84</v>
      </c>
      <c r="B13" t="s">
        <v>85</v>
      </c>
      <c r="C13" t="s">
        <v>85</v>
      </c>
      <c r="D13">
        <v>2</v>
      </c>
      <c r="E13" s="44">
        <v>22</v>
      </c>
      <c r="F13" s="44">
        <v>16</v>
      </c>
      <c r="G13" s="44">
        <v>37</v>
      </c>
    </row>
    <row r="14" spans="1:15">
      <c r="A14" t="s">
        <v>86</v>
      </c>
      <c r="B14" t="s">
        <v>87</v>
      </c>
      <c r="C14" t="s">
        <v>88</v>
      </c>
      <c r="D14">
        <v>3</v>
      </c>
      <c r="E14" s="44">
        <v>66</v>
      </c>
      <c r="F14" s="44">
        <v>84</v>
      </c>
      <c r="G14" s="44">
        <v>37</v>
      </c>
      <c r="H14" s="54" t="s">
        <v>89</v>
      </c>
      <c r="I14" s="44" t="s">
        <v>90</v>
      </c>
      <c r="J14">
        <v>18</v>
      </c>
      <c r="K14">
        <v>20</v>
      </c>
      <c r="L14">
        <v>17</v>
      </c>
      <c r="M14">
        <v>29</v>
      </c>
      <c r="N14" t="s">
        <v>90</v>
      </c>
      <c r="O14">
        <v>34</v>
      </c>
    </row>
    <row r="15" spans="1:15">
      <c r="A15" t="s">
        <v>91</v>
      </c>
      <c r="B15" t="s">
        <v>92</v>
      </c>
      <c r="C15" t="s">
        <v>93</v>
      </c>
      <c r="D15">
        <v>2</v>
      </c>
      <c r="E15" s="44">
        <v>44</v>
      </c>
      <c r="F15" s="44">
        <v>32</v>
      </c>
      <c r="G15" s="44">
        <v>43</v>
      </c>
      <c r="H15" s="54" t="s">
        <v>94</v>
      </c>
      <c r="I15" s="44" t="s">
        <v>95</v>
      </c>
      <c r="J15">
        <v>18</v>
      </c>
      <c r="K15">
        <v>20</v>
      </c>
      <c r="L15">
        <v>17</v>
      </c>
      <c r="M15">
        <v>29</v>
      </c>
      <c r="N15" t="s">
        <v>95</v>
      </c>
      <c r="O15">
        <v>34</v>
      </c>
    </row>
    <row r="16" spans="1:15">
      <c r="A16" t="s">
        <v>96</v>
      </c>
      <c r="B16" t="s">
        <v>97</v>
      </c>
      <c r="C16" t="s">
        <v>98</v>
      </c>
      <c r="D16">
        <v>2</v>
      </c>
      <c r="E16" s="44">
        <v>16</v>
      </c>
      <c r="F16" s="44">
        <v>18</v>
      </c>
      <c r="G16" s="44">
        <v>40</v>
      </c>
      <c r="H16" s="54" t="s">
        <v>99</v>
      </c>
      <c r="I16" s="44" t="s">
        <v>100</v>
      </c>
      <c r="J16">
        <v>17</v>
      </c>
      <c r="K16">
        <v>17</v>
      </c>
      <c r="L16">
        <v>16</v>
      </c>
      <c r="M16">
        <v>33</v>
      </c>
      <c r="N16" t="s">
        <v>100</v>
      </c>
      <c r="O16">
        <v>35</v>
      </c>
    </row>
    <row r="17" spans="1:15">
      <c r="A17" t="s">
        <v>101</v>
      </c>
      <c r="B17" t="s">
        <v>102</v>
      </c>
      <c r="C17" t="s">
        <v>103</v>
      </c>
      <c r="D17">
        <v>3</v>
      </c>
      <c r="E17" s="44">
        <v>50</v>
      </c>
      <c r="F17" s="44">
        <v>48</v>
      </c>
      <c r="G17" s="44">
        <v>42</v>
      </c>
      <c r="H17" s="54" t="s">
        <v>104</v>
      </c>
      <c r="I17" s="44" t="s">
        <v>105</v>
      </c>
      <c r="J17">
        <v>14</v>
      </c>
      <c r="K17">
        <v>14</v>
      </c>
      <c r="L17">
        <v>14</v>
      </c>
      <c r="M17">
        <v>29</v>
      </c>
      <c r="N17" t="s">
        <v>105</v>
      </c>
      <c r="O17">
        <v>33</v>
      </c>
    </row>
    <row r="18" spans="1:15">
      <c r="A18" t="s">
        <v>106</v>
      </c>
      <c r="B18" t="s">
        <v>107</v>
      </c>
      <c r="C18" t="s">
        <v>48</v>
      </c>
      <c r="D18">
        <v>2</v>
      </c>
      <c r="E18" s="44">
        <v>36</v>
      </c>
      <c r="F18" s="44">
        <v>24</v>
      </c>
      <c r="G18" s="44">
        <v>49</v>
      </c>
      <c r="H18" s="55" t="s">
        <v>72</v>
      </c>
      <c r="I18" s="56" t="s">
        <v>71</v>
      </c>
      <c r="N18" t="s">
        <v>71</v>
      </c>
      <c r="O18">
        <v>32</v>
      </c>
    </row>
    <row r="19" spans="1:15">
      <c r="A19" t="s">
        <v>75</v>
      </c>
      <c r="B19" t="s">
        <v>74</v>
      </c>
      <c r="C19" t="s">
        <v>65</v>
      </c>
      <c r="D19">
        <v>2</v>
      </c>
      <c r="E19" s="44">
        <v>30</v>
      </c>
      <c r="F19" s="44">
        <v>27</v>
      </c>
      <c r="G19" s="44">
        <v>46</v>
      </c>
      <c r="H19" s="54" t="s">
        <v>85</v>
      </c>
      <c r="I19" s="44" t="s">
        <v>84</v>
      </c>
      <c r="J19">
        <v>22</v>
      </c>
      <c r="K19">
        <v>16</v>
      </c>
      <c r="L19">
        <v>16</v>
      </c>
      <c r="M19">
        <v>30</v>
      </c>
      <c r="N19" t="s">
        <v>84</v>
      </c>
      <c r="O19">
        <v>40</v>
      </c>
    </row>
    <row r="20" spans="1:15">
      <c r="A20" t="s">
        <v>108</v>
      </c>
      <c r="B20" t="s">
        <v>109</v>
      </c>
      <c r="C20" t="s">
        <v>110</v>
      </c>
      <c r="D20">
        <v>2</v>
      </c>
      <c r="E20" s="44">
        <v>32</v>
      </c>
      <c r="F20" s="44">
        <v>33</v>
      </c>
      <c r="G20" s="44">
        <v>48</v>
      </c>
      <c r="H20" s="54" t="s">
        <v>92</v>
      </c>
      <c r="I20" s="44" t="s">
        <v>91</v>
      </c>
      <c r="J20">
        <v>32</v>
      </c>
      <c r="K20">
        <v>27</v>
      </c>
      <c r="L20">
        <v>26</v>
      </c>
      <c r="M20">
        <v>37</v>
      </c>
      <c r="N20" t="s">
        <v>91</v>
      </c>
      <c r="O20">
        <v>40</v>
      </c>
    </row>
    <row r="21" spans="1:15">
      <c r="A21" t="s">
        <v>111</v>
      </c>
      <c r="B21" t="s">
        <v>112</v>
      </c>
      <c r="C21" t="s">
        <v>57</v>
      </c>
      <c r="D21">
        <v>3</v>
      </c>
      <c r="E21" s="44">
        <v>45</v>
      </c>
      <c r="F21" s="44">
        <v>46</v>
      </c>
      <c r="G21" s="44">
        <v>52</v>
      </c>
      <c r="H21" s="54" t="s">
        <v>113</v>
      </c>
      <c r="I21" s="44" t="s">
        <v>114</v>
      </c>
      <c r="J21">
        <v>33</v>
      </c>
      <c r="K21">
        <v>27</v>
      </c>
      <c r="L21">
        <v>26</v>
      </c>
      <c r="M21">
        <v>34</v>
      </c>
      <c r="N21" t="s">
        <v>114</v>
      </c>
      <c r="O21">
        <v>41</v>
      </c>
    </row>
    <row r="22" spans="1:15">
      <c r="A22" t="s">
        <v>79</v>
      </c>
      <c r="B22" t="s">
        <v>78</v>
      </c>
      <c r="C22" t="s">
        <v>65</v>
      </c>
      <c r="D22">
        <v>2</v>
      </c>
      <c r="E22" s="44">
        <v>30</v>
      </c>
      <c r="F22" s="44">
        <v>25</v>
      </c>
      <c r="G22" s="44">
        <v>50</v>
      </c>
      <c r="H22" s="54" t="s">
        <v>115</v>
      </c>
      <c r="I22" s="44" t="s">
        <v>116</v>
      </c>
      <c r="J22">
        <v>35</v>
      </c>
      <c r="K22">
        <v>30</v>
      </c>
      <c r="L22">
        <v>27</v>
      </c>
      <c r="M22">
        <v>40</v>
      </c>
      <c r="N22" t="s">
        <v>116</v>
      </c>
      <c r="O22">
        <v>39</v>
      </c>
    </row>
    <row r="23" spans="1:15">
      <c r="A23" t="s">
        <v>117</v>
      </c>
      <c r="B23" t="s">
        <v>118</v>
      </c>
      <c r="C23" t="s">
        <v>57</v>
      </c>
      <c r="D23">
        <v>3</v>
      </c>
      <c r="E23" s="44">
        <v>49</v>
      </c>
      <c r="F23" s="44">
        <v>46</v>
      </c>
      <c r="G23" s="44">
        <v>50</v>
      </c>
      <c r="H23" s="54" t="s">
        <v>112</v>
      </c>
      <c r="I23" s="44" t="s">
        <v>111</v>
      </c>
      <c r="J23">
        <v>40</v>
      </c>
      <c r="K23">
        <v>32</v>
      </c>
      <c r="L23">
        <v>34</v>
      </c>
      <c r="M23">
        <v>34</v>
      </c>
      <c r="N23" t="s">
        <v>111</v>
      </c>
      <c r="O23">
        <v>27</v>
      </c>
    </row>
    <row r="24" spans="1:15">
      <c r="A24" t="s">
        <v>119</v>
      </c>
      <c r="B24" t="s">
        <v>120</v>
      </c>
      <c r="C24" t="s">
        <v>65</v>
      </c>
      <c r="D24">
        <v>1</v>
      </c>
      <c r="E24" s="68">
        <v>21</v>
      </c>
      <c r="F24" s="44">
        <v>16</v>
      </c>
      <c r="G24" s="44">
        <v>40</v>
      </c>
      <c r="H24" s="54" t="s">
        <v>118</v>
      </c>
      <c r="I24" s="44" t="s">
        <v>117</v>
      </c>
      <c r="J24">
        <v>40</v>
      </c>
      <c r="K24">
        <v>32</v>
      </c>
      <c r="L24">
        <v>32</v>
      </c>
      <c r="M24">
        <v>30</v>
      </c>
      <c r="N24" t="s">
        <v>117</v>
      </c>
      <c r="O24">
        <v>27</v>
      </c>
    </row>
    <row r="25" spans="1:15">
      <c r="A25" t="s">
        <v>121</v>
      </c>
      <c r="B25" t="s">
        <v>122</v>
      </c>
      <c r="C25" t="s">
        <v>123</v>
      </c>
      <c r="D25">
        <v>2</v>
      </c>
      <c r="E25" s="44">
        <v>36</v>
      </c>
      <c r="F25" s="44">
        <v>34</v>
      </c>
      <c r="G25" s="44">
        <v>55</v>
      </c>
      <c r="H25" s="54" t="s">
        <v>124</v>
      </c>
      <c r="I25" s="44" t="s">
        <v>125</v>
      </c>
      <c r="J25">
        <v>45</v>
      </c>
      <c r="K25">
        <v>30</v>
      </c>
      <c r="L25">
        <v>31</v>
      </c>
      <c r="M25">
        <v>29</v>
      </c>
      <c r="N25" t="s">
        <v>125</v>
      </c>
      <c r="O25">
        <v>32</v>
      </c>
    </row>
    <row r="26" spans="1:15">
      <c r="A26" t="s">
        <v>126</v>
      </c>
      <c r="B26" t="s">
        <v>127</v>
      </c>
      <c r="C26" t="s">
        <v>123</v>
      </c>
      <c r="D26">
        <v>2</v>
      </c>
      <c r="E26" s="44">
        <v>42</v>
      </c>
      <c r="F26" s="44">
        <v>42</v>
      </c>
      <c r="G26" s="44">
        <v>57</v>
      </c>
      <c r="H26" s="54" t="s">
        <v>128</v>
      </c>
      <c r="I26" s="44" t="s">
        <v>129</v>
      </c>
      <c r="J26">
        <v>31</v>
      </c>
      <c r="K26">
        <v>30</v>
      </c>
      <c r="L26">
        <v>26</v>
      </c>
      <c r="M26">
        <v>34</v>
      </c>
      <c r="N26" t="s">
        <v>129</v>
      </c>
      <c r="O26">
        <v>41</v>
      </c>
    </row>
    <row r="27" spans="1:15">
      <c r="A27" t="s">
        <v>130</v>
      </c>
      <c r="B27" t="s">
        <v>131</v>
      </c>
      <c r="C27" t="s">
        <v>132</v>
      </c>
      <c r="D27">
        <v>2</v>
      </c>
      <c r="E27" s="44">
        <v>33</v>
      </c>
      <c r="F27" s="44">
        <v>34</v>
      </c>
      <c r="G27" s="44">
        <v>47</v>
      </c>
      <c r="H27" s="54" t="s">
        <v>133</v>
      </c>
      <c r="I27" s="44" t="s">
        <v>130</v>
      </c>
      <c r="J27">
        <v>25</v>
      </c>
      <c r="K27">
        <v>24</v>
      </c>
      <c r="L27">
        <v>22</v>
      </c>
      <c r="M27">
        <v>35</v>
      </c>
      <c r="N27" t="s">
        <v>130</v>
      </c>
      <c r="O27">
        <v>40</v>
      </c>
    </row>
    <row r="28" spans="1:15">
      <c r="A28" t="s">
        <v>134</v>
      </c>
      <c r="B28" t="s">
        <v>135</v>
      </c>
      <c r="C28" t="s">
        <v>123</v>
      </c>
      <c r="D28">
        <v>2</v>
      </c>
      <c r="E28" s="44">
        <v>35</v>
      </c>
      <c r="F28" s="44">
        <v>26</v>
      </c>
      <c r="G28" s="44">
        <v>49</v>
      </c>
      <c r="H28" s="54" t="s">
        <v>61</v>
      </c>
      <c r="I28" s="44" t="s">
        <v>60</v>
      </c>
      <c r="J28">
        <v>37</v>
      </c>
      <c r="K28">
        <v>28</v>
      </c>
      <c r="L28">
        <v>27</v>
      </c>
      <c r="M28">
        <v>25</v>
      </c>
      <c r="N28" t="s">
        <v>60</v>
      </c>
      <c r="O28">
        <v>29</v>
      </c>
    </row>
    <row r="29" spans="1:15">
      <c r="A29" t="s">
        <v>136</v>
      </c>
      <c r="B29" t="s">
        <v>137</v>
      </c>
      <c r="C29" t="s">
        <v>65</v>
      </c>
      <c r="D29">
        <v>1</v>
      </c>
      <c r="E29" s="44">
        <v>24</v>
      </c>
      <c r="F29" s="44">
        <v>22</v>
      </c>
      <c r="G29" s="44">
        <v>41</v>
      </c>
    </row>
    <row r="30" spans="1:15">
      <c r="A30" t="s">
        <v>114</v>
      </c>
      <c r="B30" t="s">
        <v>113</v>
      </c>
      <c r="C30" t="s">
        <v>93</v>
      </c>
      <c r="D30">
        <v>2</v>
      </c>
      <c r="E30" s="44">
        <v>37</v>
      </c>
      <c r="F30" s="44">
        <v>32</v>
      </c>
      <c r="G30" s="44">
        <v>48</v>
      </c>
      <c r="H30" s="55" t="s">
        <v>122</v>
      </c>
      <c r="I30" s="56" t="s">
        <v>121</v>
      </c>
      <c r="J30">
        <v>28</v>
      </c>
      <c r="K30">
        <v>25</v>
      </c>
      <c r="L30">
        <v>25</v>
      </c>
      <c r="M30">
        <v>33</v>
      </c>
      <c r="N30" t="s">
        <v>121</v>
      </c>
      <c r="O30">
        <v>34</v>
      </c>
    </row>
    <row r="31" spans="1:15">
      <c r="A31" t="s">
        <v>83</v>
      </c>
      <c r="B31" t="s">
        <v>82</v>
      </c>
      <c r="C31" t="s">
        <v>65</v>
      </c>
      <c r="D31">
        <v>1</v>
      </c>
      <c r="E31" s="44">
        <v>22</v>
      </c>
      <c r="F31" s="44">
        <v>15</v>
      </c>
      <c r="G31" s="44">
        <v>33</v>
      </c>
      <c r="H31" s="54" t="s">
        <v>135</v>
      </c>
      <c r="I31" s="44" t="s">
        <v>134</v>
      </c>
      <c r="J31">
        <v>31</v>
      </c>
      <c r="K31">
        <v>24</v>
      </c>
      <c r="L31">
        <v>23</v>
      </c>
      <c r="M31">
        <v>40</v>
      </c>
      <c r="N31" t="s">
        <v>134</v>
      </c>
      <c r="O31">
        <v>34</v>
      </c>
    </row>
    <row r="32" spans="1:15">
      <c r="A32" t="s">
        <v>129</v>
      </c>
      <c r="B32" t="s">
        <v>128</v>
      </c>
      <c r="C32" t="s">
        <v>132</v>
      </c>
      <c r="D32">
        <v>2</v>
      </c>
      <c r="E32" s="44">
        <v>46</v>
      </c>
      <c r="F32" s="44">
        <v>35</v>
      </c>
      <c r="G32" s="44">
        <v>57</v>
      </c>
      <c r="H32" s="54" t="s">
        <v>109</v>
      </c>
      <c r="I32" s="44" t="s">
        <v>108</v>
      </c>
      <c r="J32">
        <v>18</v>
      </c>
      <c r="K32">
        <v>19</v>
      </c>
      <c r="L32">
        <v>23</v>
      </c>
      <c r="M32">
        <v>35</v>
      </c>
      <c r="N32" t="s">
        <v>108</v>
      </c>
      <c r="O32">
        <v>41</v>
      </c>
    </row>
    <row r="33" spans="1:15">
      <c r="A33" t="s">
        <v>116</v>
      </c>
      <c r="B33" t="s">
        <v>115</v>
      </c>
      <c r="C33" t="s">
        <v>93</v>
      </c>
      <c r="D33">
        <v>2</v>
      </c>
      <c r="E33" s="44">
        <v>42</v>
      </c>
      <c r="F33" s="44">
        <v>42</v>
      </c>
      <c r="G33" s="44">
        <v>57</v>
      </c>
      <c r="H33" s="54" t="s">
        <v>102</v>
      </c>
      <c r="I33" s="44" t="s">
        <v>101</v>
      </c>
      <c r="J33">
        <v>48</v>
      </c>
      <c r="K33">
        <v>40</v>
      </c>
      <c r="L33">
        <v>32</v>
      </c>
      <c r="M33">
        <v>44</v>
      </c>
      <c r="N33" t="s">
        <v>101</v>
      </c>
      <c r="O33">
        <v>31</v>
      </c>
    </row>
    <row r="34" spans="1:15">
      <c r="A34" t="s">
        <v>138</v>
      </c>
      <c r="B34" t="s">
        <v>139</v>
      </c>
      <c r="C34" t="s">
        <v>98</v>
      </c>
      <c r="D34">
        <v>2</v>
      </c>
      <c r="E34" s="44">
        <v>24</v>
      </c>
      <c r="F34" s="44">
        <v>21</v>
      </c>
      <c r="G34" s="44">
        <v>35</v>
      </c>
      <c r="H34" s="54" t="s">
        <v>47</v>
      </c>
      <c r="I34" s="44" t="s">
        <v>46</v>
      </c>
      <c r="J34">
        <v>29</v>
      </c>
      <c r="K34">
        <v>25</v>
      </c>
      <c r="L34">
        <v>24</v>
      </c>
      <c r="M34">
        <v>36</v>
      </c>
      <c r="N34" t="s">
        <v>46</v>
      </c>
      <c r="O34">
        <v>38</v>
      </c>
    </row>
    <row r="35" spans="1:15">
      <c r="A35" t="s">
        <v>90</v>
      </c>
      <c r="B35" t="s">
        <v>89</v>
      </c>
      <c r="C35" t="s">
        <v>65</v>
      </c>
      <c r="D35">
        <v>3</v>
      </c>
      <c r="E35" s="44">
        <v>30</v>
      </c>
      <c r="F35" s="44">
        <v>20</v>
      </c>
      <c r="G35" s="44">
        <v>38</v>
      </c>
      <c r="H35" s="56" t="s">
        <v>140</v>
      </c>
      <c r="I35" s="56" t="s">
        <v>141</v>
      </c>
      <c r="J35">
        <v>18</v>
      </c>
      <c r="K35">
        <v>19</v>
      </c>
      <c r="L35">
        <v>17</v>
      </c>
      <c r="M35">
        <v>35</v>
      </c>
      <c r="N35" t="s">
        <v>141</v>
      </c>
      <c r="O35">
        <v>34</v>
      </c>
    </row>
    <row r="36" spans="1:15">
      <c r="A36" t="s">
        <v>125</v>
      </c>
      <c r="B36" t="s">
        <v>142</v>
      </c>
      <c r="C36" t="s">
        <v>57</v>
      </c>
      <c r="D36">
        <v>3</v>
      </c>
      <c r="E36" s="44">
        <v>50</v>
      </c>
      <c r="F36" s="44">
        <v>37</v>
      </c>
      <c r="G36" s="44">
        <v>49</v>
      </c>
      <c r="H36" s="56" t="s">
        <v>97</v>
      </c>
      <c r="I36" s="56" t="s">
        <v>96</v>
      </c>
      <c r="J36">
        <v>16</v>
      </c>
      <c r="K36">
        <v>14</v>
      </c>
      <c r="L36">
        <v>14</v>
      </c>
      <c r="M36">
        <v>31</v>
      </c>
      <c r="N36" t="s">
        <v>96</v>
      </c>
      <c r="O36">
        <v>34</v>
      </c>
    </row>
    <row r="37" spans="1:15">
      <c r="A37" t="s">
        <v>100</v>
      </c>
      <c r="B37" t="s">
        <v>99</v>
      </c>
      <c r="C37" t="s">
        <v>65</v>
      </c>
      <c r="D37">
        <v>1</v>
      </c>
      <c r="E37" s="44">
        <v>25</v>
      </c>
      <c r="F37" s="44">
        <v>19</v>
      </c>
      <c r="G37" s="44">
        <v>45</v>
      </c>
    </row>
    <row r="38" spans="1:15">
      <c r="A38" t="s">
        <v>95</v>
      </c>
      <c r="B38" t="s">
        <v>94</v>
      </c>
      <c r="C38" t="s">
        <v>65</v>
      </c>
      <c r="D38">
        <v>3</v>
      </c>
      <c r="E38" s="44">
        <v>30</v>
      </c>
      <c r="F38" s="44">
        <v>20</v>
      </c>
      <c r="G38" s="44">
        <v>38</v>
      </c>
      <c r="H38" s="56" t="s">
        <v>139</v>
      </c>
      <c r="I38" s="56" t="s">
        <v>138</v>
      </c>
      <c r="J38">
        <v>19</v>
      </c>
      <c r="K38">
        <v>19</v>
      </c>
      <c r="L38">
        <v>18</v>
      </c>
      <c r="M38">
        <v>35</v>
      </c>
      <c r="N38" t="s">
        <v>138</v>
      </c>
      <c r="O38">
        <v>34</v>
      </c>
    </row>
    <row r="39" spans="1:15">
      <c r="A39" t="s">
        <v>105</v>
      </c>
      <c r="B39" t="s">
        <v>104</v>
      </c>
      <c r="C39" t="s">
        <v>65</v>
      </c>
      <c r="D39">
        <v>1</v>
      </c>
      <c r="E39" s="44">
        <v>25</v>
      </c>
      <c r="F39" s="44">
        <v>16</v>
      </c>
      <c r="G39" s="44">
        <v>35</v>
      </c>
      <c r="H39" s="44" t="s">
        <v>77</v>
      </c>
      <c r="I39" s="44" t="s">
        <v>76</v>
      </c>
      <c r="J39">
        <v>17</v>
      </c>
      <c r="K39">
        <v>15</v>
      </c>
      <c r="L39">
        <v>15</v>
      </c>
      <c r="M39">
        <v>34</v>
      </c>
      <c r="N39" t="s">
        <v>76</v>
      </c>
      <c r="O39">
        <v>39</v>
      </c>
    </row>
  </sheetData>
  <sheetProtection algorithmName="SHA-512" hashValue="nMAUHLNarBbZ/nGKfd8OgUKuGGe9CNFK4wHPbTCyNNYZiU92doNQorQH02xh7TwkorvC2or3SrQ3EKti6VQ3Qg==" saltValue="Cq/Z24lRUpibIP1iM4ycTw==" spinCount="100000" sheet="1" objects="1" scenarios="1"/>
  <autoFilter ref="A1:G39" xr:uid="{C9468FB1-1FFA-4453-BAA8-F98965418D63}">
    <sortState xmlns:xlrd2="http://schemas.microsoft.com/office/spreadsheetml/2017/richdata2" ref="A2:G39">
      <sortCondition ref="B1:B39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7C80"/>
    <pageSetUpPr fitToPage="1"/>
  </sheetPr>
  <dimension ref="A1:DE43"/>
  <sheetViews>
    <sheetView zoomScale="145" zoomScaleNormal="145" zoomScaleSheetLayoutView="145" zoomScalePageLayoutView="140" workbookViewId="0">
      <pane xSplit="5" ySplit="3" topLeftCell="F4" activePane="bottomRight" state="frozenSplit"/>
      <selection pane="bottomRight" activeCell="A64" sqref="A64:C66"/>
      <selection pane="bottomLeft" activeCell="A64" sqref="A64:C66"/>
      <selection pane="topRight" activeCell="A64" sqref="A64:C66"/>
    </sheetView>
  </sheetViews>
  <sheetFormatPr defaultColWidth="8.7109375" defaultRowHeight="13.15"/>
  <cols>
    <col min="1" max="1" width="14.7109375" style="1" bestFit="1" customWidth="1"/>
    <col min="2" max="2" width="11.7109375" style="1" bestFit="1" customWidth="1"/>
    <col min="3" max="3" width="10.28515625" style="1" customWidth="1"/>
    <col min="4" max="4" width="9.28515625" style="42" customWidth="1"/>
    <col min="5" max="5" width="2.28515625" style="2" customWidth="1"/>
    <col min="6" max="7" width="7" style="2" customWidth="1"/>
    <col min="8" max="12" width="9.28515625" style="2" customWidth="1"/>
    <col min="13" max="13" width="2.28515625" style="2" customWidth="1"/>
    <col min="14" max="20" width="9.28515625" style="2" customWidth="1"/>
    <col min="21" max="21" width="2.28515625" style="2" customWidth="1"/>
    <col min="22" max="28" width="9.28515625" style="2" customWidth="1"/>
    <col min="29" max="29" width="2.28515625" style="2" customWidth="1"/>
    <col min="30" max="36" width="9.28515625" style="2" customWidth="1"/>
    <col min="37" max="37" width="2.28515625" style="2" customWidth="1"/>
    <col min="38" max="44" width="9.28515625" style="2" customWidth="1"/>
    <col min="45" max="45" width="2.28515625" style="2" customWidth="1"/>
    <col min="46" max="52" width="9.28515625" style="2" customWidth="1"/>
    <col min="53" max="53" width="2.28515625" style="2" customWidth="1"/>
    <col min="54" max="60" width="9.28515625" style="2" customWidth="1"/>
    <col min="61" max="61" width="2.28515625" style="2" customWidth="1"/>
    <col min="62" max="68" width="9.28515625" style="2" customWidth="1"/>
    <col min="69" max="69" width="2.28515625" style="2" customWidth="1"/>
    <col min="70" max="76" width="9.28515625" style="2" customWidth="1"/>
    <col min="77" max="77" width="2.28515625" style="2" customWidth="1"/>
    <col min="78" max="84" width="9.28515625" style="2" customWidth="1"/>
    <col min="85" max="85" width="2.28515625" style="2" customWidth="1"/>
    <col min="86" max="92" width="9.28515625" style="2" customWidth="1"/>
    <col min="93" max="93" width="2.28515625" style="2" customWidth="1"/>
    <col min="94" max="100" width="9.28515625" style="2" customWidth="1"/>
    <col min="101" max="101" width="2.28515625" style="2" customWidth="1"/>
    <col min="102" max="108" width="9.28515625" style="2" customWidth="1"/>
    <col min="109" max="109" width="2.28515625" style="2" customWidth="1"/>
    <col min="110" max="16384" width="8.7109375" style="2"/>
  </cols>
  <sheetData>
    <row r="1" spans="1:109" s="8" customFormat="1" ht="50.1" customHeight="1" thickTop="1">
      <c r="A1" s="99" t="s">
        <v>143</v>
      </c>
      <c r="B1" s="100"/>
      <c r="C1" s="100"/>
      <c r="D1" s="101"/>
      <c r="E1" s="26"/>
      <c r="F1" s="97">
        <v>44592</v>
      </c>
      <c r="G1" s="98"/>
      <c r="H1" s="17" t="s">
        <v>144</v>
      </c>
      <c r="I1" s="18" t="s">
        <v>145</v>
      </c>
      <c r="J1" s="19">
        <v>1</v>
      </c>
      <c r="K1" s="18"/>
      <c r="L1" s="20"/>
      <c r="M1" s="26"/>
      <c r="N1" s="87">
        <f>F1+28</f>
        <v>44620</v>
      </c>
      <c r="O1" s="88"/>
      <c r="P1" s="17" t="s">
        <v>144</v>
      </c>
      <c r="Q1" s="18" t="s">
        <v>145</v>
      </c>
      <c r="R1" s="19">
        <f>J1+1</f>
        <v>2</v>
      </c>
      <c r="S1" s="18"/>
      <c r="T1" s="20"/>
      <c r="U1" s="26"/>
      <c r="V1" s="87">
        <f>N1+28</f>
        <v>44648</v>
      </c>
      <c r="W1" s="88"/>
      <c r="X1" s="17" t="s">
        <v>144</v>
      </c>
      <c r="Y1" s="18" t="s">
        <v>145</v>
      </c>
      <c r="Z1" s="19">
        <f>R1+1</f>
        <v>3</v>
      </c>
      <c r="AA1" s="18"/>
      <c r="AB1" s="20"/>
      <c r="AC1" s="26"/>
      <c r="AD1" s="87">
        <f>V1+28</f>
        <v>44676</v>
      </c>
      <c r="AE1" s="88"/>
      <c r="AF1" s="17" t="s">
        <v>144</v>
      </c>
      <c r="AG1" s="18" t="s">
        <v>145</v>
      </c>
      <c r="AH1" s="19">
        <f>Z1+1</f>
        <v>4</v>
      </c>
      <c r="AI1" s="18"/>
      <c r="AJ1" s="20"/>
      <c r="AK1" s="26"/>
      <c r="AL1" s="87">
        <f>AD1+28</f>
        <v>44704</v>
      </c>
      <c r="AM1" s="88"/>
      <c r="AN1" s="17" t="s">
        <v>144</v>
      </c>
      <c r="AO1" s="18" t="s">
        <v>145</v>
      </c>
      <c r="AP1" s="19">
        <f>AH1+1</f>
        <v>5</v>
      </c>
      <c r="AQ1" s="18"/>
      <c r="AR1" s="20"/>
      <c r="AS1" s="26"/>
      <c r="AT1" s="87">
        <f>AL1+28</f>
        <v>44732</v>
      </c>
      <c r="AU1" s="88"/>
      <c r="AV1" s="17" t="s">
        <v>144</v>
      </c>
      <c r="AW1" s="18" t="s">
        <v>145</v>
      </c>
      <c r="AX1" s="19">
        <f>AP1+1</f>
        <v>6</v>
      </c>
      <c r="AY1" s="18"/>
      <c r="AZ1" s="20"/>
      <c r="BA1" s="26"/>
      <c r="BB1" s="87">
        <f>AT1+28</f>
        <v>44760</v>
      </c>
      <c r="BC1" s="88"/>
      <c r="BD1" s="17" t="s">
        <v>144</v>
      </c>
      <c r="BE1" s="18" t="s">
        <v>145</v>
      </c>
      <c r="BF1" s="19">
        <f>AX1+1</f>
        <v>7</v>
      </c>
      <c r="BG1" s="18"/>
      <c r="BH1" s="20"/>
      <c r="BI1" s="26"/>
      <c r="BJ1" s="87">
        <f>BB1+28</f>
        <v>44788</v>
      </c>
      <c r="BK1" s="88"/>
      <c r="BL1" s="17" t="s">
        <v>144</v>
      </c>
      <c r="BM1" s="18" t="s">
        <v>145</v>
      </c>
      <c r="BN1" s="19">
        <f>BF1+1</f>
        <v>8</v>
      </c>
      <c r="BO1" s="18"/>
      <c r="BP1" s="20"/>
      <c r="BQ1" s="26"/>
      <c r="BR1" s="87">
        <f>BJ1+28</f>
        <v>44816</v>
      </c>
      <c r="BS1" s="88"/>
      <c r="BT1" s="17" t="s">
        <v>144</v>
      </c>
      <c r="BU1" s="18" t="s">
        <v>145</v>
      </c>
      <c r="BV1" s="19">
        <f>BN1+1</f>
        <v>9</v>
      </c>
      <c r="BW1" s="18"/>
      <c r="BX1" s="20"/>
      <c r="BY1" s="26"/>
      <c r="BZ1" s="87">
        <f>BR1+28</f>
        <v>44844</v>
      </c>
      <c r="CA1" s="88"/>
      <c r="CB1" s="17" t="s">
        <v>144</v>
      </c>
      <c r="CC1" s="18" t="s">
        <v>145</v>
      </c>
      <c r="CD1" s="19">
        <f>BV1+1</f>
        <v>10</v>
      </c>
      <c r="CE1" s="18"/>
      <c r="CF1" s="20"/>
      <c r="CG1" s="26"/>
      <c r="CH1" s="87">
        <f>BZ1+28</f>
        <v>44872</v>
      </c>
      <c r="CI1" s="88"/>
      <c r="CJ1" s="17" t="s">
        <v>144</v>
      </c>
      <c r="CK1" s="18" t="s">
        <v>145</v>
      </c>
      <c r="CL1" s="19">
        <f>CD1+1</f>
        <v>11</v>
      </c>
      <c r="CM1" s="18"/>
      <c r="CN1" s="20"/>
      <c r="CO1" s="26"/>
      <c r="CP1" s="87">
        <f>CH1+28</f>
        <v>44900</v>
      </c>
      <c r="CQ1" s="88"/>
      <c r="CR1" s="17" t="s">
        <v>144</v>
      </c>
      <c r="CS1" s="18" t="s">
        <v>145</v>
      </c>
      <c r="CT1" s="19">
        <f>CL1+1</f>
        <v>12</v>
      </c>
      <c r="CU1" s="18"/>
      <c r="CV1" s="20"/>
      <c r="CW1" s="26"/>
      <c r="CX1" s="87">
        <f>CP1+28</f>
        <v>44928</v>
      </c>
      <c r="CY1" s="88"/>
      <c r="CZ1" s="17" t="s">
        <v>144</v>
      </c>
      <c r="DA1" s="18" t="s">
        <v>145</v>
      </c>
      <c r="DB1" s="19">
        <f>CT1+1</f>
        <v>13</v>
      </c>
      <c r="DC1" s="18"/>
      <c r="DD1" s="19"/>
      <c r="DE1" s="26"/>
    </row>
    <row r="2" spans="1:109" ht="27.75" customHeight="1">
      <c r="A2" s="89" t="s">
        <v>146</v>
      </c>
      <c r="B2" s="91" t="s">
        <v>147</v>
      </c>
      <c r="C2" s="93" t="s">
        <v>148</v>
      </c>
      <c r="D2" s="95" t="s">
        <v>149</v>
      </c>
      <c r="E2" s="6"/>
      <c r="F2" s="10" t="s">
        <v>150</v>
      </c>
      <c r="G2" s="11" t="s">
        <v>151</v>
      </c>
      <c r="H2" s="14" t="s">
        <v>152</v>
      </c>
      <c r="I2" s="13" t="s">
        <v>153</v>
      </c>
      <c r="J2" s="11" t="s">
        <v>154</v>
      </c>
      <c r="K2" s="14" t="s">
        <v>155</v>
      </c>
      <c r="L2" s="16" t="s">
        <v>156</v>
      </c>
      <c r="M2" s="6"/>
      <c r="N2" s="10" t="s">
        <v>150</v>
      </c>
      <c r="O2" s="11" t="s">
        <v>151</v>
      </c>
      <c r="P2" s="14" t="s">
        <v>152</v>
      </c>
      <c r="Q2" s="13" t="s">
        <v>153</v>
      </c>
      <c r="R2" s="11" t="s">
        <v>154</v>
      </c>
      <c r="S2" s="14" t="s">
        <v>155</v>
      </c>
      <c r="T2" s="16" t="s">
        <v>156</v>
      </c>
      <c r="U2" s="6"/>
      <c r="V2" s="10" t="s">
        <v>150</v>
      </c>
      <c r="W2" s="11" t="s">
        <v>151</v>
      </c>
      <c r="X2" s="14" t="s">
        <v>152</v>
      </c>
      <c r="Y2" s="13" t="s">
        <v>153</v>
      </c>
      <c r="Z2" s="11" t="s">
        <v>154</v>
      </c>
      <c r="AA2" s="14" t="s">
        <v>155</v>
      </c>
      <c r="AB2" s="16" t="s">
        <v>156</v>
      </c>
      <c r="AC2" s="6"/>
      <c r="AD2" s="10" t="s">
        <v>150</v>
      </c>
      <c r="AE2" s="11" t="s">
        <v>151</v>
      </c>
      <c r="AF2" s="14" t="s">
        <v>152</v>
      </c>
      <c r="AG2" s="13" t="s">
        <v>153</v>
      </c>
      <c r="AH2" s="11" t="s">
        <v>154</v>
      </c>
      <c r="AI2" s="14" t="s">
        <v>155</v>
      </c>
      <c r="AJ2" s="16" t="s">
        <v>156</v>
      </c>
      <c r="AK2" s="6"/>
      <c r="AL2" s="10" t="s">
        <v>150</v>
      </c>
      <c r="AM2" s="11" t="s">
        <v>151</v>
      </c>
      <c r="AN2" s="14" t="s">
        <v>152</v>
      </c>
      <c r="AO2" s="13" t="s">
        <v>153</v>
      </c>
      <c r="AP2" s="11" t="s">
        <v>154</v>
      </c>
      <c r="AQ2" s="14" t="s">
        <v>155</v>
      </c>
      <c r="AR2" s="16" t="s">
        <v>156</v>
      </c>
      <c r="AS2" s="6"/>
      <c r="AT2" s="10" t="s">
        <v>150</v>
      </c>
      <c r="AU2" s="11" t="s">
        <v>151</v>
      </c>
      <c r="AV2" s="14" t="s">
        <v>152</v>
      </c>
      <c r="AW2" s="13" t="s">
        <v>153</v>
      </c>
      <c r="AX2" s="11" t="s">
        <v>154</v>
      </c>
      <c r="AY2" s="14" t="s">
        <v>155</v>
      </c>
      <c r="AZ2" s="16" t="s">
        <v>156</v>
      </c>
      <c r="BA2" s="6"/>
      <c r="BB2" s="10" t="s">
        <v>150</v>
      </c>
      <c r="BC2" s="11" t="s">
        <v>151</v>
      </c>
      <c r="BD2" s="14" t="s">
        <v>152</v>
      </c>
      <c r="BE2" s="13" t="s">
        <v>153</v>
      </c>
      <c r="BF2" s="11" t="s">
        <v>154</v>
      </c>
      <c r="BG2" s="14" t="s">
        <v>155</v>
      </c>
      <c r="BH2" s="16" t="s">
        <v>156</v>
      </c>
      <c r="BI2" s="6"/>
      <c r="BJ2" s="10" t="s">
        <v>150</v>
      </c>
      <c r="BK2" s="11" t="s">
        <v>151</v>
      </c>
      <c r="BL2" s="14" t="s">
        <v>152</v>
      </c>
      <c r="BM2" s="13" t="s">
        <v>153</v>
      </c>
      <c r="BN2" s="11" t="s">
        <v>154</v>
      </c>
      <c r="BO2" s="14" t="s">
        <v>155</v>
      </c>
      <c r="BP2" s="16" t="s">
        <v>156</v>
      </c>
      <c r="BQ2" s="6"/>
      <c r="BR2" s="10" t="s">
        <v>150</v>
      </c>
      <c r="BS2" s="11" t="s">
        <v>151</v>
      </c>
      <c r="BT2" s="14" t="s">
        <v>152</v>
      </c>
      <c r="BU2" s="13" t="s">
        <v>153</v>
      </c>
      <c r="BV2" s="11" t="s">
        <v>154</v>
      </c>
      <c r="BW2" s="14" t="s">
        <v>155</v>
      </c>
      <c r="BX2" s="16" t="s">
        <v>156</v>
      </c>
      <c r="BY2" s="6"/>
      <c r="BZ2" s="10" t="s">
        <v>150</v>
      </c>
      <c r="CA2" s="11" t="s">
        <v>151</v>
      </c>
      <c r="CB2" s="14" t="s">
        <v>152</v>
      </c>
      <c r="CC2" s="13" t="s">
        <v>153</v>
      </c>
      <c r="CD2" s="11" t="s">
        <v>154</v>
      </c>
      <c r="CE2" s="14" t="s">
        <v>155</v>
      </c>
      <c r="CF2" s="16" t="s">
        <v>156</v>
      </c>
      <c r="CG2" s="6"/>
      <c r="CH2" s="10" t="s">
        <v>150</v>
      </c>
      <c r="CI2" s="11" t="s">
        <v>151</v>
      </c>
      <c r="CJ2" s="14" t="s">
        <v>152</v>
      </c>
      <c r="CK2" s="13" t="s">
        <v>153</v>
      </c>
      <c r="CL2" s="11" t="s">
        <v>154</v>
      </c>
      <c r="CM2" s="14" t="s">
        <v>155</v>
      </c>
      <c r="CN2" s="16" t="s">
        <v>156</v>
      </c>
      <c r="CO2" s="6"/>
      <c r="CP2" s="10" t="s">
        <v>150</v>
      </c>
      <c r="CQ2" s="11" t="s">
        <v>151</v>
      </c>
      <c r="CR2" s="14" t="s">
        <v>152</v>
      </c>
      <c r="CS2" s="13" t="s">
        <v>153</v>
      </c>
      <c r="CT2" s="11" t="s">
        <v>154</v>
      </c>
      <c r="CU2" s="14" t="s">
        <v>155</v>
      </c>
      <c r="CV2" s="16" t="s">
        <v>156</v>
      </c>
      <c r="CW2" s="6"/>
      <c r="CX2" s="10" t="s">
        <v>150</v>
      </c>
      <c r="CY2" s="11" t="s">
        <v>151</v>
      </c>
      <c r="CZ2" s="14" t="s">
        <v>152</v>
      </c>
      <c r="DA2" s="13" t="s">
        <v>153</v>
      </c>
      <c r="DB2" s="11" t="s">
        <v>154</v>
      </c>
      <c r="DC2" s="14" t="s">
        <v>155</v>
      </c>
      <c r="DD2" s="21" t="s">
        <v>156</v>
      </c>
      <c r="DE2" s="6"/>
    </row>
    <row r="3" spans="1:109" s="9" customFormat="1" ht="21" thickBot="1">
      <c r="A3" s="90"/>
      <c r="B3" s="92"/>
      <c r="C3" s="94"/>
      <c r="D3" s="96"/>
      <c r="E3" s="7"/>
      <c r="F3" s="85" t="str">
        <f>ShipWindow&amp;" day window"</f>
        <v>5 day window</v>
      </c>
      <c r="G3" s="86"/>
      <c r="H3" s="33" t="str">
        <f>OriginLoad_FCL&amp;" days"</f>
        <v>4 days</v>
      </c>
      <c r="I3" s="83" t="s">
        <v>157</v>
      </c>
      <c r="J3" s="84"/>
      <c r="K3" s="32" t="str">
        <f>Port2DC&amp;" days"</f>
        <v>6 days</v>
      </c>
      <c r="L3" s="35" t="s">
        <v>158</v>
      </c>
      <c r="M3" s="7"/>
      <c r="N3" s="85" t="str">
        <f>ShipWindow&amp;" day window"</f>
        <v>5 day window</v>
      </c>
      <c r="O3" s="86"/>
      <c r="P3" s="33" t="str">
        <f>OriginLoad_FCL&amp;" days"</f>
        <v>4 days</v>
      </c>
      <c r="Q3" s="83" t="s">
        <v>157</v>
      </c>
      <c r="R3" s="84"/>
      <c r="S3" s="32" t="str">
        <f>Port2DC&amp;" days"</f>
        <v>6 days</v>
      </c>
      <c r="T3" s="15" t="s">
        <v>158</v>
      </c>
      <c r="U3" s="7"/>
      <c r="V3" s="85" t="str">
        <f>ShipWindow&amp;" day window"</f>
        <v>5 day window</v>
      </c>
      <c r="W3" s="86"/>
      <c r="X3" s="33" t="str">
        <f>OriginLoad_FCL&amp;" days"</f>
        <v>4 days</v>
      </c>
      <c r="Y3" s="83" t="s">
        <v>157</v>
      </c>
      <c r="Z3" s="84"/>
      <c r="AA3" s="32" t="str">
        <f>Port2DC&amp;" days"</f>
        <v>6 days</v>
      </c>
      <c r="AB3" s="15" t="s">
        <v>158</v>
      </c>
      <c r="AC3" s="7"/>
      <c r="AD3" s="85" t="str">
        <f>ShipWindow&amp;" day window"</f>
        <v>5 day window</v>
      </c>
      <c r="AE3" s="86"/>
      <c r="AF3" s="33" t="str">
        <f>OriginLoad_FCL&amp;" days"</f>
        <v>4 days</v>
      </c>
      <c r="AG3" s="83" t="s">
        <v>157</v>
      </c>
      <c r="AH3" s="84"/>
      <c r="AI3" s="32" t="str">
        <f>Port2DC&amp;" days"</f>
        <v>6 days</v>
      </c>
      <c r="AJ3" s="15" t="s">
        <v>158</v>
      </c>
      <c r="AK3" s="7"/>
      <c r="AL3" s="85" t="str">
        <f>ShipWindow&amp;" day window"</f>
        <v>5 day window</v>
      </c>
      <c r="AM3" s="86"/>
      <c r="AN3" s="33" t="str">
        <f>OriginLoad_FCL&amp;" days"</f>
        <v>4 days</v>
      </c>
      <c r="AO3" s="83" t="s">
        <v>157</v>
      </c>
      <c r="AP3" s="84"/>
      <c r="AQ3" s="32" t="str">
        <f>Port2DC&amp;" days"</f>
        <v>6 days</v>
      </c>
      <c r="AR3" s="15" t="s">
        <v>158</v>
      </c>
      <c r="AS3" s="7"/>
      <c r="AT3" s="85" t="str">
        <f>ShipWindow&amp;" day window"</f>
        <v>5 day window</v>
      </c>
      <c r="AU3" s="86"/>
      <c r="AV3" s="33" t="str">
        <f>OriginLoad_FCL&amp;" days"</f>
        <v>4 days</v>
      </c>
      <c r="AW3" s="83" t="s">
        <v>157</v>
      </c>
      <c r="AX3" s="84"/>
      <c r="AY3" s="32" t="str">
        <f>Port2DC&amp;" days"</f>
        <v>6 days</v>
      </c>
      <c r="AZ3" s="15" t="s">
        <v>158</v>
      </c>
      <c r="BA3" s="7"/>
      <c r="BB3" s="85" t="str">
        <f>ShipWindow&amp;" day window"</f>
        <v>5 day window</v>
      </c>
      <c r="BC3" s="86"/>
      <c r="BD3" s="33" t="str">
        <f>OriginLoad_FCL&amp;" days"</f>
        <v>4 days</v>
      </c>
      <c r="BE3" s="83" t="s">
        <v>157</v>
      </c>
      <c r="BF3" s="84"/>
      <c r="BG3" s="32" t="str">
        <f>Port2DC&amp;" days"</f>
        <v>6 days</v>
      </c>
      <c r="BH3" s="15" t="s">
        <v>158</v>
      </c>
      <c r="BI3" s="7"/>
      <c r="BJ3" s="85" t="str">
        <f>ShipWindow&amp;" day window"</f>
        <v>5 day window</v>
      </c>
      <c r="BK3" s="86"/>
      <c r="BL3" s="33" t="str">
        <f>OriginLoad_FCL&amp;" days"</f>
        <v>4 days</v>
      </c>
      <c r="BM3" s="83" t="s">
        <v>157</v>
      </c>
      <c r="BN3" s="84"/>
      <c r="BO3" s="32" t="str">
        <f>Port2DC&amp;" days"</f>
        <v>6 days</v>
      </c>
      <c r="BP3" s="15" t="s">
        <v>158</v>
      </c>
      <c r="BQ3" s="7"/>
      <c r="BR3" s="85" t="str">
        <f>ShipWindow&amp;" day window"</f>
        <v>5 day window</v>
      </c>
      <c r="BS3" s="86"/>
      <c r="BT3" s="33" t="str">
        <f>OriginLoad_FCL&amp;" days"</f>
        <v>4 days</v>
      </c>
      <c r="BU3" s="83" t="s">
        <v>157</v>
      </c>
      <c r="BV3" s="84"/>
      <c r="BW3" s="32" t="str">
        <f>Port2DC&amp;" days"</f>
        <v>6 days</v>
      </c>
      <c r="BX3" s="15" t="s">
        <v>158</v>
      </c>
      <c r="BY3" s="7"/>
      <c r="BZ3" s="85" t="str">
        <f>ShipWindow&amp;" day window"</f>
        <v>5 day window</v>
      </c>
      <c r="CA3" s="86"/>
      <c r="CB3" s="33" t="str">
        <f>OriginLoad_FCL&amp;" days"</f>
        <v>4 days</v>
      </c>
      <c r="CC3" s="83" t="s">
        <v>157</v>
      </c>
      <c r="CD3" s="84"/>
      <c r="CE3" s="32" t="str">
        <f>Port2DC&amp;" days"</f>
        <v>6 days</v>
      </c>
      <c r="CF3" s="15" t="s">
        <v>158</v>
      </c>
      <c r="CG3" s="7"/>
      <c r="CH3" s="85" t="str">
        <f>ShipWindow&amp;" day window"</f>
        <v>5 day window</v>
      </c>
      <c r="CI3" s="86"/>
      <c r="CJ3" s="33" t="str">
        <f>OriginLoad_FCL&amp;" days"</f>
        <v>4 days</v>
      </c>
      <c r="CK3" s="83" t="s">
        <v>157</v>
      </c>
      <c r="CL3" s="84"/>
      <c r="CM3" s="32" t="str">
        <f>Port2DC&amp;" days"</f>
        <v>6 days</v>
      </c>
      <c r="CN3" s="15" t="s">
        <v>158</v>
      </c>
      <c r="CO3" s="7"/>
      <c r="CP3" s="85" t="str">
        <f>ShipWindow&amp;" day window"</f>
        <v>5 day window</v>
      </c>
      <c r="CQ3" s="86"/>
      <c r="CR3" s="33" t="str">
        <f>OriginLoad_FCL&amp;" days"</f>
        <v>4 days</v>
      </c>
      <c r="CS3" s="83" t="s">
        <v>157</v>
      </c>
      <c r="CT3" s="84"/>
      <c r="CU3" s="32" t="str">
        <f>Port2DC&amp;" days"</f>
        <v>6 days</v>
      </c>
      <c r="CV3" s="15" t="s">
        <v>158</v>
      </c>
      <c r="CW3" s="7"/>
      <c r="CX3" s="85" t="str">
        <f>ShipWindow&amp;" day window"</f>
        <v>5 day window</v>
      </c>
      <c r="CY3" s="86"/>
      <c r="CZ3" s="33" t="str">
        <f>OriginLoad_FCL&amp;" days"</f>
        <v>4 days</v>
      </c>
      <c r="DA3" s="83" t="s">
        <v>157</v>
      </c>
      <c r="DB3" s="84"/>
      <c r="DC3" s="32" t="str">
        <f>Port2DC&amp;" days"</f>
        <v>6 days</v>
      </c>
      <c r="DD3" s="22" t="s">
        <v>158</v>
      </c>
      <c r="DE3" s="7"/>
    </row>
    <row r="4" spans="1:109" ht="11.25" customHeight="1">
      <c r="A4" s="4" t="s">
        <v>49</v>
      </c>
      <c r="B4" s="4" t="s">
        <v>59</v>
      </c>
      <c r="C4" s="3">
        <f t="shared" ref="C4:C43" si="0">VLOOKUP(A4,PreferredCarrier,3,FALSE)</f>
        <v>2</v>
      </c>
      <c r="D4" s="49">
        <f t="shared" ref="D4:D43" si="1">L4-F4</f>
        <v>17</v>
      </c>
      <c r="E4" s="24"/>
      <c r="F4" s="5">
        <f t="shared" ref="F4:F43" si="2">G4-ShipWindow</f>
        <v>44575</v>
      </c>
      <c r="G4" s="5">
        <f t="shared" ref="G4:G43" si="3">H4</f>
        <v>44580</v>
      </c>
      <c r="H4" s="28">
        <f t="shared" ref="H4:H43" si="4">I4-OriginLoad_FCL</f>
        <v>44580</v>
      </c>
      <c r="I4" s="5">
        <f t="shared" ref="I4:I43" si="5">J4-MAX(C4:C4)</f>
        <v>44584</v>
      </c>
      <c r="J4" s="5">
        <f t="shared" ref="J4:J43" si="6">K4</f>
        <v>44586</v>
      </c>
      <c r="K4" s="5">
        <f t="shared" ref="K4:K43" si="7">L4-Port2DC_FCL</f>
        <v>44586</v>
      </c>
      <c r="L4" s="12">
        <f t="shared" ref="L4:L43" si="8">$F$1</f>
        <v>44592</v>
      </c>
      <c r="M4" s="24"/>
      <c r="N4" s="5">
        <f t="shared" ref="N4:N43" si="9">O4-ShipWindow</f>
        <v>44603</v>
      </c>
      <c r="O4" s="5">
        <f t="shared" ref="O4:O43" si="10">P4</f>
        <v>44608</v>
      </c>
      <c r="P4" s="28">
        <f t="shared" ref="P4:P43" si="11">Q4-OriginLoad_FCL</f>
        <v>44608</v>
      </c>
      <c r="Q4" s="5">
        <f t="shared" ref="Q4:Q43" si="12">R4-MAX(C4:C4)</f>
        <v>44612</v>
      </c>
      <c r="R4" s="5">
        <f t="shared" ref="R4:R43" si="13">S4</f>
        <v>44614</v>
      </c>
      <c r="S4" s="5">
        <f t="shared" ref="S4:S43" si="14">T4-Port2DC_FCL</f>
        <v>44614</v>
      </c>
      <c r="T4" s="12">
        <f t="shared" ref="T4:T43" si="15">$N$1</f>
        <v>44620</v>
      </c>
      <c r="U4" s="24"/>
      <c r="V4" s="5">
        <f t="shared" ref="V4:V43" si="16">W4-ShipWindow</f>
        <v>44631</v>
      </c>
      <c r="W4" s="5">
        <f t="shared" ref="W4:W43" si="17">X4</f>
        <v>44636</v>
      </c>
      <c r="X4" s="28">
        <f t="shared" ref="X4:X43" si="18">Y4-OriginLoad_FCL</f>
        <v>44636</v>
      </c>
      <c r="Y4" s="5">
        <f t="shared" ref="Y4:Y43" si="19">Z4-MAX(C4:C4)</f>
        <v>44640</v>
      </c>
      <c r="Z4" s="5">
        <f t="shared" ref="Z4:Z43" si="20">AA4</f>
        <v>44642</v>
      </c>
      <c r="AA4" s="5">
        <f t="shared" ref="AA4:AA43" si="21">AB4-Port2DC_FCL</f>
        <v>44642</v>
      </c>
      <c r="AB4" s="12">
        <f t="shared" ref="AB4:AB43" si="22">$V$1</f>
        <v>44648</v>
      </c>
      <c r="AC4" s="24"/>
      <c r="AD4" s="5">
        <f t="shared" ref="AD4:AD43" si="23">AE4-ShipWindow</f>
        <v>44659</v>
      </c>
      <c r="AE4" s="5">
        <f t="shared" ref="AE4:AE43" si="24">AF4</f>
        <v>44664</v>
      </c>
      <c r="AF4" s="28">
        <f t="shared" ref="AF4:AF43" si="25">AG4-OriginLoad_FCL</f>
        <v>44664</v>
      </c>
      <c r="AG4" s="5">
        <f t="shared" ref="AG4:AG43" si="26">AH4-MAX(C4:C4)</f>
        <v>44668</v>
      </c>
      <c r="AH4" s="5">
        <f t="shared" ref="AH4:AH43" si="27">AI4</f>
        <v>44670</v>
      </c>
      <c r="AI4" s="5">
        <f t="shared" ref="AI4:AI43" si="28">AJ4-Port2DC_FCL</f>
        <v>44670</v>
      </c>
      <c r="AJ4" s="12">
        <f t="shared" ref="AJ4:AJ43" si="29">$AD$1</f>
        <v>44676</v>
      </c>
      <c r="AK4" s="24"/>
      <c r="AL4" s="5">
        <f t="shared" ref="AL4:AL43" si="30">AM4-ShipWindow</f>
        <v>44687</v>
      </c>
      <c r="AM4" s="5">
        <f t="shared" ref="AM4:AM43" si="31">AN4</f>
        <v>44692</v>
      </c>
      <c r="AN4" s="28">
        <f t="shared" ref="AN4:AN43" si="32">AO4-OriginLoad_FCL</f>
        <v>44692</v>
      </c>
      <c r="AO4" s="5">
        <f t="shared" ref="AO4:AO43" si="33">AP4-MAX(C4:C4)</f>
        <v>44696</v>
      </c>
      <c r="AP4" s="5">
        <f t="shared" ref="AP4:AP43" si="34">AQ4</f>
        <v>44698</v>
      </c>
      <c r="AQ4" s="5">
        <f t="shared" ref="AQ4:AQ43" si="35">AR4-Port2DC_FCL</f>
        <v>44698</v>
      </c>
      <c r="AR4" s="12">
        <f t="shared" ref="AR4:AR43" si="36">$AL$1</f>
        <v>44704</v>
      </c>
      <c r="AS4" s="24"/>
      <c r="AT4" s="5">
        <f t="shared" ref="AT4:AT43" si="37">AU4-ShipWindow</f>
        <v>44715</v>
      </c>
      <c r="AU4" s="5">
        <f t="shared" ref="AU4:AU43" si="38">AV4</f>
        <v>44720</v>
      </c>
      <c r="AV4" s="28">
        <f t="shared" ref="AV4:AV43" si="39">AW4-OriginLoad_FCL</f>
        <v>44720</v>
      </c>
      <c r="AW4" s="5">
        <f t="shared" ref="AW4:AW43" si="40">AX4-MAX(C4:C4)</f>
        <v>44724</v>
      </c>
      <c r="AX4" s="5">
        <f t="shared" ref="AX4:AX43" si="41">AY4</f>
        <v>44726</v>
      </c>
      <c r="AY4" s="5">
        <f t="shared" ref="AY4:AY43" si="42">AZ4-Port2DC_FCL</f>
        <v>44726</v>
      </c>
      <c r="AZ4" s="12">
        <f t="shared" ref="AZ4:AZ43" si="43">$AT$1</f>
        <v>44732</v>
      </c>
      <c r="BA4" s="24"/>
      <c r="BB4" s="5">
        <f t="shared" ref="BB4:BB43" si="44">BC4-ShipWindow</f>
        <v>44743</v>
      </c>
      <c r="BC4" s="5">
        <f t="shared" ref="BC4:BC43" si="45">BD4</f>
        <v>44748</v>
      </c>
      <c r="BD4" s="28">
        <f t="shared" ref="BD4:BD43" si="46">BE4-OriginLoad_FCL</f>
        <v>44748</v>
      </c>
      <c r="BE4" s="5">
        <f t="shared" ref="BE4:BE43" si="47">BF4-MAX(C4:C4)</f>
        <v>44752</v>
      </c>
      <c r="BF4" s="5">
        <f t="shared" ref="BF4:BF43" si="48">BG4</f>
        <v>44754</v>
      </c>
      <c r="BG4" s="5">
        <f t="shared" ref="BG4:BG43" si="49">BH4-Port2DC_FCL</f>
        <v>44754</v>
      </c>
      <c r="BH4" s="12">
        <f t="shared" ref="BH4:BH43" si="50">$BB$1</f>
        <v>44760</v>
      </c>
      <c r="BI4" s="24"/>
      <c r="BJ4" s="5">
        <f t="shared" ref="BJ4:BJ43" si="51">BK4-ShipWindow</f>
        <v>44771</v>
      </c>
      <c r="BK4" s="5">
        <f t="shared" ref="BK4:BK43" si="52">BL4</f>
        <v>44776</v>
      </c>
      <c r="BL4" s="28">
        <f t="shared" ref="BL4:BL43" si="53">BM4-OriginLoad_FCL</f>
        <v>44776</v>
      </c>
      <c r="BM4" s="5">
        <f t="shared" ref="BM4:BM43" si="54">BN4-MAX(C4:C4)</f>
        <v>44780</v>
      </c>
      <c r="BN4" s="5">
        <f t="shared" ref="BN4:BN43" si="55">BO4</f>
        <v>44782</v>
      </c>
      <c r="BO4" s="5">
        <f t="shared" ref="BO4:BO43" si="56">BP4-Port2DC_FCL</f>
        <v>44782</v>
      </c>
      <c r="BP4" s="12">
        <f t="shared" ref="BP4:BP43" si="57">$BJ$1</f>
        <v>44788</v>
      </c>
      <c r="BQ4" s="24"/>
      <c r="BR4" s="5">
        <f t="shared" ref="BR4:BR43" si="58">BS4-ShipWindow</f>
        <v>44799</v>
      </c>
      <c r="BS4" s="5">
        <f t="shared" ref="BS4:BS43" si="59">BT4</f>
        <v>44804</v>
      </c>
      <c r="BT4" s="28">
        <f t="shared" ref="BT4:BT43" si="60">BU4-OriginLoad_FCL</f>
        <v>44804</v>
      </c>
      <c r="BU4" s="5">
        <f t="shared" ref="BU4:BU43" si="61">BV4-MAX(C4:C4)</f>
        <v>44808</v>
      </c>
      <c r="BV4" s="5">
        <f t="shared" ref="BV4:BV43" si="62">BW4</f>
        <v>44810</v>
      </c>
      <c r="BW4" s="5">
        <f t="shared" ref="BW4:BW43" si="63">BX4-Port2DC_FCL</f>
        <v>44810</v>
      </c>
      <c r="BX4" s="12">
        <f t="shared" ref="BX4:BX43" si="64">$BR$1</f>
        <v>44816</v>
      </c>
      <c r="BY4" s="24"/>
      <c r="BZ4" s="5">
        <f t="shared" ref="BZ4:BZ43" si="65">CA4-ShipWindow</f>
        <v>44827</v>
      </c>
      <c r="CA4" s="5">
        <f t="shared" ref="CA4:CA43" si="66">CB4</f>
        <v>44832</v>
      </c>
      <c r="CB4" s="28">
        <f t="shared" ref="CB4:CB43" si="67">CC4-OriginLoad_FCL</f>
        <v>44832</v>
      </c>
      <c r="CC4" s="5">
        <f t="shared" ref="CC4:CC43" si="68">CD4-MAX(C4:C4)</f>
        <v>44836</v>
      </c>
      <c r="CD4" s="5">
        <f t="shared" ref="CD4:CD43" si="69">CE4</f>
        <v>44838</v>
      </c>
      <c r="CE4" s="5">
        <f t="shared" ref="CE4:CE43" si="70">CF4-Port2DC_FCL</f>
        <v>44838</v>
      </c>
      <c r="CF4" s="12">
        <f t="shared" ref="CF4:CF43" si="71">$BZ$1</f>
        <v>44844</v>
      </c>
      <c r="CG4" s="24"/>
      <c r="CH4" s="5">
        <f t="shared" ref="CH4:CH43" si="72">CI4-ShipWindow</f>
        <v>44855</v>
      </c>
      <c r="CI4" s="5">
        <f t="shared" ref="CI4:CI43" si="73">CJ4</f>
        <v>44860</v>
      </c>
      <c r="CJ4" s="28">
        <f t="shared" ref="CJ4:CJ43" si="74">CK4-OriginLoad_FCL</f>
        <v>44860</v>
      </c>
      <c r="CK4" s="5">
        <f t="shared" ref="CK4:CK43" si="75">CL4-MAX(C4:C4)</f>
        <v>44864</v>
      </c>
      <c r="CL4" s="5">
        <f t="shared" ref="CL4:CL43" si="76">CM4</f>
        <v>44866</v>
      </c>
      <c r="CM4" s="5">
        <f t="shared" ref="CM4:CM43" si="77">CN4-Port2DC_FCL</f>
        <v>44866</v>
      </c>
      <c r="CN4" s="12">
        <f t="shared" ref="CN4:CN43" si="78">$CH$1</f>
        <v>44872</v>
      </c>
      <c r="CO4" s="24"/>
      <c r="CP4" s="5">
        <f t="shared" ref="CP4:CP43" si="79">CQ4-ShipWindow</f>
        <v>44883</v>
      </c>
      <c r="CQ4" s="5">
        <f t="shared" ref="CQ4:CQ43" si="80">CR4</f>
        <v>44888</v>
      </c>
      <c r="CR4" s="28">
        <f t="shared" ref="CR4:CR43" si="81">CS4-OriginLoad_FCL</f>
        <v>44888</v>
      </c>
      <c r="CS4" s="5">
        <f t="shared" ref="CS4:CS43" si="82">CT4-MAX(C4:C4)</f>
        <v>44892</v>
      </c>
      <c r="CT4" s="5">
        <f t="shared" ref="CT4:CT43" si="83">CU4</f>
        <v>44894</v>
      </c>
      <c r="CU4" s="5">
        <f t="shared" ref="CU4:CU43" si="84">CV4-Port2DC_FCL</f>
        <v>44894</v>
      </c>
      <c r="CV4" s="12">
        <f t="shared" ref="CV4:CV43" si="85">$CP$1</f>
        <v>44900</v>
      </c>
      <c r="CW4" s="24"/>
      <c r="CX4" s="5">
        <f t="shared" ref="CX4:CX43" si="86">CY4-ShipWindow</f>
        <v>44911</v>
      </c>
      <c r="CY4" s="5">
        <f t="shared" ref="CY4:CY43" si="87">CZ4</f>
        <v>44916</v>
      </c>
      <c r="CZ4" s="28">
        <f t="shared" ref="CZ4:CZ43" si="88">DA4-OriginLoad_FCL</f>
        <v>44916</v>
      </c>
      <c r="DA4" s="5">
        <f t="shared" ref="DA4:DA43" si="89">DB4-MAX(C4:C4)</f>
        <v>44920</v>
      </c>
      <c r="DB4" s="5">
        <f t="shared" ref="DB4:DB43" si="90">DC4</f>
        <v>44922</v>
      </c>
      <c r="DC4" s="5">
        <f t="shared" ref="DC4:DC43" si="91">DD4-Port2DC_FCL</f>
        <v>44922</v>
      </c>
      <c r="DD4" s="23">
        <f t="shared" ref="DD4:DD43" si="92">$CX$1</f>
        <v>44928</v>
      </c>
      <c r="DE4" s="24"/>
    </row>
    <row r="5" spans="1:109" ht="11.25" customHeight="1">
      <c r="A5" s="4" t="s">
        <v>131</v>
      </c>
      <c r="B5" s="4" t="s">
        <v>132</v>
      </c>
      <c r="C5" s="3">
        <f t="shared" ref="C5" si="93">VLOOKUP(A5,PreferredCarrier,3,FALSE)</f>
        <v>2</v>
      </c>
      <c r="D5" s="49">
        <f t="shared" ref="D5" si="94">L5-F5</f>
        <v>17</v>
      </c>
      <c r="E5" s="24"/>
      <c r="F5" s="5">
        <f t="shared" ref="F5" si="95">G5-ShipWindow</f>
        <v>44575</v>
      </c>
      <c r="G5" s="5">
        <f t="shared" ref="G5" si="96">H5</f>
        <v>44580</v>
      </c>
      <c r="H5" s="28">
        <f t="shared" ref="H5" si="97">I5-OriginLoad_FCL</f>
        <v>44580</v>
      </c>
      <c r="I5" s="5">
        <f t="shared" ref="I5" si="98">J5-MAX(C5:C5)</f>
        <v>44584</v>
      </c>
      <c r="J5" s="5">
        <f t="shared" ref="J5" si="99">K5</f>
        <v>44586</v>
      </c>
      <c r="K5" s="5">
        <f t="shared" ref="K5" si="100">L5-Port2DC_FCL</f>
        <v>44586</v>
      </c>
      <c r="L5" s="12">
        <f t="shared" si="8"/>
        <v>44592</v>
      </c>
      <c r="M5" s="24"/>
      <c r="N5" s="5">
        <f t="shared" ref="N5" si="101">O5-ShipWindow</f>
        <v>44603</v>
      </c>
      <c r="O5" s="5">
        <f t="shared" ref="O5" si="102">P5</f>
        <v>44608</v>
      </c>
      <c r="P5" s="28">
        <f t="shared" ref="P5" si="103">Q5-OriginLoad_FCL</f>
        <v>44608</v>
      </c>
      <c r="Q5" s="5">
        <f t="shared" ref="Q5" si="104">R5-MAX(C5:C5)</f>
        <v>44612</v>
      </c>
      <c r="R5" s="5">
        <f t="shared" ref="R5" si="105">S5</f>
        <v>44614</v>
      </c>
      <c r="S5" s="5">
        <f t="shared" ref="S5" si="106">T5-Port2DC_FCL</f>
        <v>44614</v>
      </c>
      <c r="T5" s="12">
        <f t="shared" si="15"/>
        <v>44620</v>
      </c>
      <c r="U5" s="24"/>
      <c r="V5" s="5">
        <f t="shared" ref="V5" si="107">W5-ShipWindow</f>
        <v>44631</v>
      </c>
      <c r="W5" s="5">
        <f t="shared" ref="W5" si="108">X5</f>
        <v>44636</v>
      </c>
      <c r="X5" s="28">
        <f t="shared" ref="X5" si="109">Y5-OriginLoad_FCL</f>
        <v>44636</v>
      </c>
      <c r="Y5" s="5">
        <f t="shared" ref="Y5" si="110">Z5-MAX(C5:C5)</f>
        <v>44640</v>
      </c>
      <c r="Z5" s="5">
        <f t="shared" ref="Z5" si="111">AA5</f>
        <v>44642</v>
      </c>
      <c r="AA5" s="5">
        <f t="shared" ref="AA5" si="112">AB5-Port2DC_FCL</f>
        <v>44642</v>
      </c>
      <c r="AB5" s="12">
        <f t="shared" si="22"/>
        <v>44648</v>
      </c>
      <c r="AC5" s="24"/>
      <c r="AD5" s="5">
        <f t="shared" ref="AD5" si="113">AE5-ShipWindow</f>
        <v>44659</v>
      </c>
      <c r="AE5" s="5">
        <f t="shared" ref="AE5" si="114">AF5</f>
        <v>44664</v>
      </c>
      <c r="AF5" s="28">
        <f t="shared" ref="AF5" si="115">AG5-OriginLoad_FCL</f>
        <v>44664</v>
      </c>
      <c r="AG5" s="5">
        <f t="shared" ref="AG5" si="116">AH5-MAX(C5:C5)</f>
        <v>44668</v>
      </c>
      <c r="AH5" s="5">
        <f t="shared" ref="AH5" si="117">AI5</f>
        <v>44670</v>
      </c>
      <c r="AI5" s="5">
        <f t="shared" ref="AI5" si="118">AJ5-Port2DC_FCL</f>
        <v>44670</v>
      </c>
      <c r="AJ5" s="12">
        <f t="shared" si="29"/>
        <v>44676</v>
      </c>
      <c r="AK5" s="24"/>
      <c r="AL5" s="5">
        <f t="shared" ref="AL5" si="119">AM5-ShipWindow</f>
        <v>44687</v>
      </c>
      <c r="AM5" s="5">
        <f t="shared" ref="AM5" si="120">AN5</f>
        <v>44692</v>
      </c>
      <c r="AN5" s="28">
        <f t="shared" ref="AN5" si="121">AO5-OriginLoad_FCL</f>
        <v>44692</v>
      </c>
      <c r="AO5" s="5">
        <f t="shared" ref="AO5" si="122">AP5-MAX(C5:C5)</f>
        <v>44696</v>
      </c>
      <c r="AP5" s="5">
        <f t="shared" ref="AP5" si="123">AQ5</f>
        <v>44698</v>
      </c>
      <c r="AQ5" s="5">
        <f t="shared" ref="AQ5" si="124">AR5-Port2DC_FCL</f>
        <v>44698</v>
      </c>
      <c r="AR5" s="12">
        <f t="shared" si="36"/>
        <v>44704</v>
      </c>
      <c r="AS5" s="24"/>
      <c r="AT5" s="5">
        <f t="shared" ref="AT5" si="125">AU5-ShipWindow</f>
        <v>44715</v>
      </c>
      <c r="AU5" s="5">
        <f t="shared" ref="AU5" si="126">AV5</f>
        <v>44720</v>
      </c>
      <c r="AV5" s="28">
        <f t="shared" ref="AV5" si="127">AW5-OriginLoad_FCL</f>
        <v>44720</v>
      </c>
      <c r="AW5" s="5">
        <f t="shared" ref="AW5" si="128">AX5-MAX(C5:C5)</f>
        <v>44724</v>
      </c>
      <c r="AX5" s="5">
        <f t="shared" ref="AX5" si="129">AY5</f>
        <v>44726</v>
      </c>
      <c r="AY5" s="5">
        <f t="shared" ref="AY5" si="130">AZ5-Port2DC_FCL</f>
        <v>44726</v>
      </c>
      <c r="AZ5" s="12">
        <f t="shared" si="43"/>
        <v>44732</v>
      </c>
      <c r="BA5" s="24"/>
      <c r="BB5" s="5">
        <f t="shared" ref="BB5" si="131">BC5-ShipWindow</f>
        <v>44743</v>
      </c>
      <c r="BC5" s="5">
        <f t="shared" ref="BC5" si="132">BD5</f>
        <v>44748</v>
      </c>
      <c r="BD5" s="28">
        <f t="shared" ref="BD5" si="133">BE5-OriginLoad_FCL</f>
        <v>44748</v>
      </c>
      <c r="BE5" s="5">
        <f t="shared" ref="BE5" si="134">BF5-MAX(C5:C5)</f>
        <v>44752</v>
      </c>
      <c r="BF5" s="5">
        <f t="shared" ref="BF5" si="135">BG5</f>
        <v>44754</v>
      </c>
      <c r="BG5" s="5">
        <f t="shared" ref="BG5" si="136">BH5-Port2DC_FCL</f>
        <v>44754</v>
      </c>
      <c r="BH5" s="12">
        <f t="shared" si="50"/>
        <v>44760</v>
      </c>
      <c r="BI5" s="24"/>
      <c r="BJ5" s="5">
        <f t="shared" ref="BJ5" si="137">BK5-ShipWindow</f>
        <v>44771</v>
      </c>
      <c r="BK5" s="5">
        <f t="shared" ref="BK5" si="138">BL5</f>
        <v>44776</v>
      </c>
      <c r="BL5" s="28">
        <f t="shared" ref="BL5" si="139">BM5-OriginLoad_FCL</f>
        <v>44776</v>
      </c>
      <c r="BM5" s="5">
        <f t="shared" ref="BM5" si="140">BN5-MAX(C5:C5)</f>
        <v>44780</v>
      </c>
      <c r="BN5" s="5">
        <f t="shared" ref="BN5" si="141">BO5</f>
        <v>44782</v>
      </c>
      <c r="BO5" s="5">
        <f t="shared" ref="BO5" si="142">BP5-Port2DC_FCL</f>
        <v>44782</v>
      </c>
      <c r="BP5" s="12">
        <f t="shared" si="57"/>
        <v>44788</v>
      </c>
      <c r="BQ5" s="24"/>
      <c r="BR5" s="5">
        <f t="shared" ref="BR5" si="143">BS5-ShipWindow</f>
        <v>44799</v>
      </c>
      <c r="BS5" s="5">
        <f t="shared" ref="BS5" si="144">BT5</f>
        <v>44804</v>
      </c>
      <c r="BT5" s="28">
        <f t="shared" ref="BT5" si="145">BU5-OriginLoad_FCL</f>
        <v>44804</v>
      </c>
      <c r="BU5" s="5">
        <f t="shared" ref="BU5" si="146">BV5-MAX(C5:C5)</f>
        <v>44808</v>
      </c>
      <c r="BV5" s="5">
        <f t="shared" ref="BV5" si="147">BW5</f>
        <v>44810</v>
      </c>
      <c r="BW5" s="5">
        <f t="shared" ref="BW5" si="148">BX5-Port2DC_FCL</f>
        <v>44810</v>
      </c>
      <c r="BX5" s="12">
        <f t="shared" si="64"/>
        <v>44816</v>
      </c>
      <c r="BY5" s="24"/>
      <c r="BZ5" s="5">
        <f t="shared" ref="BZ5" si="149">CA5-ShipWindow</f>
        <v>44827</v>
      </c>
      <c r="CA5" s="5">
        <f t="shared" ref="CA5" si="150">CB5</f>
        <v>44832</v>
      </c>
      <c r="CB5" s="28">
        <f t="shared" ref="CB5" si="151">CC5-OriginLoad_FCL</f>
        <v>44832</v>
      </c>
      <c r="CC5" s="5">
        <f t="shared" ref="CC5" si="152">CD5-MAX(C5:C5)</f>
        <v>44836</v>
      </c>
      <c r="CD5" s="5">
        <f t="shared" ref="CD5" si="153">CE5</f>
        <v>44838</v>
      </c>
      <c r="CE5" s="5">
        <f t="shared" ref="CE5" si="154">CF5-Port2DC_FCL</f>
        <v>44838</v>
      </c>
      <c r="CF5" s="12">
        <f t="shared" si="71"/>
        <v>44844</v>
      </c>
      <c r="CG5" s="24"/>
      <c r="CH5" s="5">
        <f t="shared" ref="CH5" si="155">CI5-ShipWindow</f>
        <v>44855</v>
      </c>
      <c r="CI5" s="5">
        <f t="shared" ref="CI5" si="156">CJ5</f>
        <v>44860</v>
      </c>
      <c r="CJ5" s="28">
        <f t="shared" ref="CJ5" si="157">CK5-OriginLoad_FCL</f>
        <v>44860</v>
      </c>
      <c r="CK5" s="5">
        <f t="shared" ref="CK5" si="158">CL5-MAX(C5:C5)</f>
        <v>44864</v>
      </c>
      <c r="CL5" s="5">
        <f t="shared" ref="CL5" si="159">CM5</f>
        <v>44866</v>
      </c>
      <c r="CM5" s="5">
        <f t="shared" ref="CM5" si="160">CN5-Port2DC_FCL</f>
        <v>44866</v>
      </c>
      <c r="CN5" s="12">
        <f t="shared" si="78"/>
        <v>44872</v>
      </c>
      <c r="CO5" s="24"/>
      <c r="CP5" s="5">
        <f t="shared" ref="CP5" si="161">CQ5-ShipWindow</f>
        <v>44883</v>
      </c>
      <c r="CQ5" s="5">
        <f t="shared" ref="CQ5" si="162">CR5</f>
        <v>44888</v>
      </c>
      <c r="CR5" s="28">
        <f t="shared" ref="CR5" si="163">CS5-OriginLoad_FCL</f>
        <v>44888</v>
      </c>
      <c r="CS5" s="5">
        <f t="shared" ref="CS5" si="164">CT5-MAX(C5:C5)</f>
        <v>44892</v>
      </c>
      <c r="CT5" s="5">
        <f t="shared" ref="CT5" si="165">CU5</f>
        <v>44894</v>
      </c>
      <c r="CU5" s="5">
        <f t="shared" ref="CU5" si="166">CV5-Port2DC_FCL</f>
        <v>44894</v>
      </c>
      <c r="CV5" s="12">
        <f t="shared" si="85"/>
        <v>44900</v>
      </c>
      <c r="CW5" s="24"/>
      <c r="CX5" s="5">
        <f t="shared" ref="CX5" si="167">CY5-ShipWindow</f>
        <v>44911</v>
      </c>
      <c r="CY5" s="5">
        <f t="shared" ref="CY5" si="168">CZ5</f>
        <v>44916</v>
      </c>
      <c r="CZ5" s="28">
        <f t="shared" ref="CZ5" si="169">DA5-OriginLoad_FCL</f>
        <v>44916</v>
      </c>
      <c r="DA5" s="5">
        <f t="shared" ref="DA5" si="170">DB5-MAX(C5:C5)</f>
        <v>44920</v>
      </c>
      <c r="DB5" s="5">
        <f t="shared" ref="DB5" si="171">DC5</f>
        <v>44922</v>
      </c>
      <c r="DC5" s="5">
        <f t="shared" ref="DC5" si="172">DD5-Port2DC_FCL</f>
        <v>44922</v>
      </c>
      <c r="DD5" s="23">
        <f t="shared" si="92"/>
        <v>44928</v>
      </c>
      <c r="DE5" s="24"/>
    </row>
    <row r="6" spans="1:109" ht="11.25" customHeight="1">
      <c r="A6" s="4" t="s">
        <v>128</v>
      </c>
      <c r="B6" s="4" t="s">
        <v>132</v>
      </c>
      <c r="C6" s="3">
        <f t="shared" ref="C6" si="173">VLOOKUP(A6,PreferredCarrier,3,FALSE)</f>
        <v>2</v>
      </c>
      <c r="D6" s="49">
        <f t="shared" ref="D6" si="174">L6-F6</f>
        <v>17</v>
      </c>
      <c r="E6" s="24"/>
      <c r="F6" s="5">
        <f t="shared" ref="F6" si="175">G6-ShipWindow</f>
        <v>44575</v>
      </c>
      <c r="G6" s="5">
        <f t="shared" ref="G6" si="176">H6</f>
        <v>44580</v>
      </c>
      <c r="H6" s="28">
        <f t="shared" ref="H6" si="177">I6-OriginLoad_FCL</f>
        <v>44580</v>
      </c>
      <c r="I6" s="5">
        <f t="shared" ref="I6" si="178">J6-MAX(C6:C6)</f>
        <v>44584</v>
      </c>
      <c r="J6" s="5">
        <f t="shared" ref="J6" si="179">K6</f>
        <v>44586</v>
      </c>
      <c r="K6" s="5">
        <f t="shared" ref="K6" si="180">L6-Port2DC_FCL</f>
        <v>44586</v>
      </c>
      <c r="L6" s="12">
        <f t="shared" si="8"/>
        <v>44592</v>
      </c>
      <c r="M6" s="24"/>
      <c r="N6" s="5">
        <f t="shared" ref="N6" si="181">O6-ShipWindow</f>
        <v>44603</v>
      </c>
      <c r="O6" s="5">
        <f t="shared" ref="O6" si="182">P6</f>
        <v>44608</v>
      </c>
      <c r="P6" s="28">
        <f t="shared" ref="P6" si="183">Q6-OriginLoad_FCL</f>
        <v>44608</v>
      </c>
      <c r="Q6" s="5">
        <f t="shared" ref="Q6" si="184">R6-MAX(C6:C6)</f>
        <v>44612</v>
      </c>
      <c r="R6" s="5">
        <f t="shared" ref="R6" si="185">S6</f>
        <v>44614</v>
      </c>
      <c r="S6" s="5">
        <f t="shared" ref="S6" si="186">T6-Port2DC_FCL</f>
        <v>44614</v>
      </c>
      <c r="T6" s="12">
        <f t="shared" si="15"/>
        <v>44620</v>
      </c>
      <c r="U6" s="24"/>
      <c r="V6" s="5">
        <f t="shared" ref="V6" si="187">W6-ShipWindow</f>
        <v>44631</v>
      </c>
      <c r="W6" s="5">
        <f t="shared" ref="W6" si="188">X6</f>
        <v>44636</v>
      </c>
      <c r="X6" s="28">
        <f t="shared" ref="X6" si="189">Y6-OriginLoad_FCL</f>
        <v>44636</v>
      </c>
      <c r="Y6" s="5">
        <f t="shared" ref="Y6" si="190">Z6-MAX(C6:C6)</f>
        <v>44640</v>
      </c>
      <c r="Z6" s="5">
        <f t="shared" ref="Z6" si="191">AA6</f>
        <v>44642</v>
      </c>
      <c r="AA6" s="5">
        <f t="shared" ref="AA6" si="192">AB6-Port2DC_FCL</f>
        <v>44642</v>
      </c>
      <c r="AB6" s="12">
        <f t="shared" si="22"/>
        <v>44648</v>
      </c>
      <c r="AC6" s="24"/>
      <c r="AD6" s="5">
        <f t="shared" ref="AD6" si="193">AE6-ShipWindow</f>
        <v>44659</v>
      </c>
      <c r="AE6" s="5">
        <f t="shared" ref="AE6" si="194">AF6</f>
        <v>44664</v>
      </c>
      <c r="AF6" s="28">
        <f t="shared" ref="AF6" si="195">AG6-OriginLoad_FCL</f>
        <v>44664</v>
      </c>
      <c r="AG6" s="5">
        <f t="shared" ref="AG6" si="196">AH6-MAX(C6:C6)</f>
        <v>44668</v>
      </c>
      <c r="AH6" s="5">
        <f t="shared" ref="AH6" si="197">AI6</f>
        <v>44670</v>
      </c>
      <c r="AI6" s="5">
        <f t="shared" ref="AI6" si="198">AJ6-Port2DC_FCL</f>
        <v>44670</v>
      </c>
      <c r="AJ6" s="12">
        <f t="shared" si="29"/>
        <v>44676</v>
      </c>
      <c r="AK6" s="24"/>
      <c r="AL6" s="5">
        <f t="shared" ref="AL6" si="199">AM6-ShipWindow</f>
        <v>44687</v>
      </c>
      <c r="AM6" s="5">
        <f t="shared" ref="AM6" si="200">AN6</f>
        <v>44692</v>
      </c>
      <c r="AN6" s="28">
        <f t="shared" ref="AN6" si="201">AO6-OriginLoad_FCL</f>
        <v>44692</v>
      </c>
      <c r="AO6" s="5">
        <f t="shared" ref="AO6" si="202">AP6-MAX(C6:C6)</f>
        <v>44696</v>
      </c>
      <c r="AP6" s="5">
        <f t="shared" ref="AP6" si="203">AQ6</f>
        <v>44698</v>
      </c>
      <c r="AQ6" s="5">
        <f t="shared" ref="AQ6" si="204">AR6-Port2DC_FCL</f>
        <v>44698</v>
      </c>
      <c r="AR6" s="12">
        <f t="shared" si="36"/>
        <v>44704</v>
      </c>
      <c r="AS6" s="24"/>
      <c r="AT6" s="5">
        <f t="shared" ref="AT6" si="205">AU6-ShipWindow</f>
        <v>44715</v>
      </c>
      <c r="AU6" s="5">
        <f t="shared" ref="AU6" si="206">AV6</f>
        <v>44720</v>
      </c>
      <c r="AV6" s="28">
        <f t="shared" ref="AV6" si="207">AW6-OriginLoad_FCL</f>
        <v>44720</v>
      </c>
      <c r="AW6" s="5">
        <f t="shared" ref="AW6" si="208">AX6-MAX(C6:C6)</f>
        <v>44724</v>
      </c>
      <c r="AX6" s="5">
        <f t="shared" ref="AX6" si="209">AY6</f>
        <v>44726</v>
      </c>
      <c r="AY6" s="5">
        <f t="shared" ref="AY6" si="210">AZ6-Port2DC_FCL</f>
        <v>44726</v>
      </c>
      <c r="AZ6" s="12">
        <f t="shared" si="43"/>
        <v>44732</v>
      </c>
      <c r="BA6" s="24"/>
      <c r="BB6" s="5">
        <f t="shared" ref="BB6" si="211">BC6-ShipWindow</f>
        <v>44743</v>
      </c>
      <c r="BC6" s="5">
        <f t="shared" ref="BC6" si="212">BD6</f>
        <v>44748</v>
      </c>
      <c r="BD6" s="28">
        <f t="shared" ref="BD6" si="213">BE6-OriginLoad_FCL</f>
        <v>44748</v>
      </c>
      <c r="BE6" s="5">
        <f t="shared" ref="BE6" si="214">BF6-MAX(C6:C6)</f>
        <v>44752</v>
      </c>
      <c r="BF6" s="5">
        <f t="shared" ref="BF6" si="215">BG6</f>
        <v>44754</v>
      </c>
      <c r="BG6" s="5">
        <f t="shared" ref="BG6" si="216">BH6-Port2DC_FCL</f>
        <v>44754</v>
      </c>
      <c r="BH6" s="12">
        <f t="shared" si="50"/>
        <v>44760</v>
      </c>
      <c r="BI6" s="24"/>
      <c r="BJ6" s="5">
        <f t="shared" ref="BJ6" si="217">BK6-ShipWindow</f>
        <v>44771</v>
      </c>
      <c r="BK6" s="5">
        <f t="shared" ref="BK6" si="218">BL6</f>
        <v>44776</v>
      </c>
      <c r="BL6" s="28">
        <f t="shared" ref="BL6" si="219">BM6-OriginLoad_FCL</f>
        <v>44776</v>
      </c>
      <c r="BM6" s="5">
        <f t="shared" ref="BM6" si="220">BN6-MAX(C6:C6)</f>
        <v>44780</v>
      </c>
      <c r="BN6" s="5">
        <f t="shared" ref="BN6" si="221">BO6</f>
        <v>44782</v>
      </c>
      <c r="BO6" s="5">
        <f t="shared" ref="BO6" si="222">BP6-Port2DC_FCL</f>
        <v>44782</v>
      </c>
      <c r="BP6" s="12">
        <f t="shared" si="57"/>
        <v>44788</v>
      </c>
      <c r="BQ6" s="24"/>
      <c r="BR6" s="5">
        <f t="shared" ref="BR6" si="223">BS6-ShipWindow</f>
        <v>44799</v>
      </c>
      <c r="BS6" s="5">
        <f t="shared" ref="BS6" si="224">BT6</f>
        <v>44804</v>
      </c>
      <c r="BT6" s="28">
        <f t="shared" ref="BT6" si="225">BU6-OriginLoad_FCL</f>
        <v>44804</v>
      </c>
      <c r="BU6" s="5">
        <f t="shared" ref="BU6" si="226">BV6-MAX(C6:C6)</f>
        <v>44808</v>
      </c>
      <c r="BV6" s="5">
        <f t="shared" ref="BV6" si="227">BW6</f>
        <v>44810</v>
      </c>
      <c r="BW6" s="5">
        <f t="shared" ref="BW6" si="228">BX6-Port2DC_FCL</f>
        <v>44810</v>
      </c>
      <c r="BX6" s="12">
        <f t="shared" si="64"/>
        <v>44816</v>
      </c>
      <c r="BY6" s="24"/>
      <c r="BZ6" s="5">
        <f t="shared" ref="BZ6" si="229">CA6-ShipWindow</f>
        <v>44827</v>
      </c>
      <c r="CA6" s="5">
        <f t="shared" ref="CA6" si="230">CB6</f>
        <v>44832</v>
      </c>
      <c r="CB6" s="28">
        <f t="shared" ref="CB6" si="231">CC6-OriginLoad_FCL</f>
        <v>44832</v>
      </c>
      <c r="CC6" s="5">
        <f t="shared" ref="CC6" si="232">CD6-MAX(C6:C6)</f>
        <v>44836</v>
      </c>
      <c r="CD6" s="5">
        <f t="shared" ref="CD6" si="233">CE6</f>
        <v>44838</v>
      </c>
      <c r="CE6" s="5">
        <f t="shared" ref="CE6" si="234">CF6-Port2DC_FCL</f>
        <v>44838</v>
      </c>
      <c r="CF6" s="12">
        <f t="shared" si="71"/>
        <v>44844</v>
      </c>
      <c r="CG6" s="24"/>
      <c r="CH6" s="5">
        <f t="shared" ref="CH6" si="235">CI6-ShipWindow</f>
        <v>44855</v>
      </c>
      <c r="CI6" s="5">
        <f t="shared" ref="CI6" si="236">CJ6</f>
        <v>44860</v>
      </c>
      <c r="CJ6" s="28">
        <f t="shared" ref="CJ6" si="237">CK6-OriginLoad_FCL</f>
        <v>44860</v>
      </c>
      <c r="CK6" s="5">
        <f t="shared" ref="CK6" si="238">CL6-MAX(C6:C6)</f>
        <v>44864</v>
      </c>
      <c r="CL6" s="5">
        <f t="shared" ref="CL6" si="239">CM6</f>
        <v>44866</v>
      </c>
      <c r="CM6" s="5">
        <f t="shared" ref="CM6" si="240">CN6-Port2DC_FCL</f>
        <v>44866</v>
      </c>
      <c r="CN6" s="12">
        <f t="shared" si="78"/>
        <v>44872</v>
      </c>
      <c r="CO6" s="24"/>
      <c r="CP6" s="5">
        <f t="shared" ref="CP6" si="241">CQ6-ShipWindow</f>
        <v>44883</v>
      </c>
      <c r="CQ6" s="5">
        <f t="shared" ref="CQ6" si="242">CR6</f>
        <v>44888</v>
      </c>
      <c r="CR6" s="28">
        <f t="shared" ref="CR6" si="243">CS6-OriginLoad_FCL</f>
        <v>44888</v>
      </c>
      <c r="CS6" s="5">
        <f t="shared" ref="CS6" si="244">CT6-MAX(C6:C6)</f>
        <v>44892</v>
      </c>
      <c r="CT6" s="5">
        <f t="shared" ref="CT6" si="245">CU6</f>
        <v>44894</v>
      </c>
      <c r="CU6" s="5">
        <f t="shared" ref="CU6" si="246">CV6-Port2DC_FCL</f>
        <v>44894</v>
      </c>
      <c r="CV6" s="12">
        <f t="shared" si="85"/>
        <v>44900</v>
      </c>
      <c r="CW6" s="24"/>
      <c r="CX6" s="5">
        <f t="shared" ref="CX6" si="247">CY6-ShipWindow</f>
        <v>44911</v>
      </c>
      <c r="CY6" s="5">
        <f t="shared" ref="CY6" si="248">CZ6</f>
        <v>44916</v>
      </c>
      <c r="CZ6" s="28">
        <f t="shared" ref="CZ6" si="249">DA6-OriginLoad_FCL</f>
        <v>44916</v>
      </c>
      <c r="DA6" s="5">
        <f t="shared" ref="DA6" si="250">DB6-MAX(C6:C6)</f>
        <v>44920</v>
      </c>
      <c r="DB6" s="5">
        <f t="shared" ref="DB6" si="251">DC6</f>
        <v>44922</v>
      </c>
      <c r="DC6" s="5">
        <f t="shared" ref="DC6" si="252">DD6-Port2DC_FCL</f>
        <v>44922</v>
      </c>
      <c r="DD6" s="23">
        <f t="shared" si="92"/>
        <v>44928</v>
      </c>
      <c r="DE6" s="24"/>
    </row>
    <row r="7" spans="1:109" ht="11.25" customHeight="1">
      <c r="A7" s="4" t="s">
        <v>63</v>
      </c>
      <c r="B7" s="4" t="s">
        <v>65</v>
      </c>
      <c r="C7" s="3">
        <f t="shared" ref="C7" si="253">VLOOKUP(A7,PreferredCarrier,3,FALSE)</f>
        <v>2</v>
      </c>
      <c r="D7" s="49">
        <f t="shared" ref="D7" si="254">L7-F7</f>
        <v>17</v>
      </c>
      <c r="E7" s="24"/>
      <c r="F7" s="5">
        <f t="shared" ref="F7" si="255">G7-ShipWindow</f>
        <v>44575</v>
      </c>
      <c r="G7" s="5">
        <f t="shared" ref="G7" si="256">H7</f>
        <v>44580</v>
      </c>
      <c r="H7" s="28">
        <f t="shared" ref="H7" si="257">I7-OriginLoad_FCL</f>
        <v>44580</v>
      </c>
      <c r="I7" s="5">
        <f t="shared" ref="I7" si="258">J7-MAX(C7:C7)</f>
        <v>44584</v>
      </c>
      <c r="J7" s="5">
        <f t="shared" ref="J7" si="259">K7</f>
        <v>44586</v>
      </c>
      <c r="K7" s="5">
        <f t="shared" ref="K7" si="260">L7-Port2DC_FCL</f>
        <v>44586</v>
      </c>
      <c r="L7" s="12">
        <f t="shared" si="8"/>
        <v>44592</v>
      </c>
      <c r="M7" s="24"/>
      <c r="N7" s="5">
        <f t="shared" ref="N7" si="261">O7-ShipWindow</f>
        <v>44603</v>
      </c>
      <c r="O7" s="5">
        <f t="shared" ref="O7" si="262">P7</f>
        <v>44608</v>
      </c>
      <c r="P7" s="28">
        <f t="shared" ref="P7" si="263">Q7-OriginLoad_FCL</f>
        <v>44608</v>
      </c>
      <c r="Q7" s="5">
        <f t="shared" ref="Q7" si="264">R7-MAX(C7:C7)</f>
        <v>44612</v>
      </c>
      <c r="R7" s="5">
        <f t="shared" ref="R7" si="265">S7</f>
        <v>44614</v>
      </c>
      <c r="S7" s="5">
        <f t="shared" ref="S7" si="266">T7-Port2DC_FCL</f>
        <v>44614</v>
      </c>
      <c r="T7" s="12">
        <f t="shared" si="15"/>
        <v>44620</v>
      </c>
      <c r="U7" s="24"/>
      <c r="V7" s="5">
        <f t="shared" ref="V7" si="267">W7-ShipWindow</f>
        <v>44631</v>
      </c>
      <c r="W7" s="5">
        <f t="shared" ref="W7" si="268">X7</f>
        <v>44636</v>
      </c>
      <c r="X7" s="28">
        <f t="shared" ref="X7" si="269">Y7-OriginLoad_FCL</f>
        <v>44636</v>
      </c>
      <c r="Y7" s="5">
        <f t="shared" ref="Y7" si="270">Z7-MAX(C7:C7)</f>
        <v>44640</v>
      </c>
      <c r="Z7" s="5">
        <f t="shared" ref="Z7" si="271">AA7</f>
        <v>44642</v>
      </c>
      <c r="AA7" s="5">
        <f t="shared" ref="AA7" si="272">AB7-Port2DC_FCL</f>
        <v>44642</v>
      </c>
      <c r="AB7" s="12">
        <f t="shared" si="22"/>
        <v>44648</v>
      </c>
      <c r="AC7" s="24"/>
      <c r="AD7" s="5">
        <f t="shared" ref="AD7" si="273">AE7-ShipWindow</f>
        <v>44659</v>
      </c>
      <c r="AE7" s="5">
        <f t="shared" ref="AE7" si="274">AF7</f>
        <v>44664</v>
      </c>
      <c r="AF7" s="28">
        <f t="shared" ref="AF7" si="275">AG7-OriginLoad_FCL</f>
        <v>44664</v>
      </c>
      <c r="AG7" s="5">
        <f t="shared" ref="AG7" si="276">AH7-MAX(C7:C7)</f>
        <v>44668</v>
      </c>
      <c r="AH7" s="5">
        <f t="shared" ref="AH7" si="277">AI7</f>
        <v>44670</v>
      </c>
      <c r="AI7" s="5">
        <f t="shared" ref="AI7" si="278">AJ7-Port2DC_FCL</f>
        <v>44670</v>
      </c>
      <c r="AJ7" s="12">
        <f t="shared" si="29"/>
        <v>44676</v>
      </c>
      <c r="AK7" s="24"/>
      <c r="AL7" s="5">
        <f t="shared" ref="AL7" si="279">AM7-ShipWindow</f>
        <v>44687</v>
      </c>
      <c r="AM7" s="5">
        <f t="shared" ref="AM7" si="280">AN7</f>
        <v>44692</v>
      </c>
      <c r="AN7" s="28">
        <f t="shared" ref="AN7" si="281">AO7-OriginLoad_FCL</f>
        <v>44692</v>
      </c>
      <c r="AO7" s="5">
        <f t="shared" ref="AO7" si="282">AP7-MAX(C7:C7)</f>
        <v>44696</v>
      </c>
      <c r="AP7" s="5">
        <f t="shared" ref="AP7" si="283">AQ7</f>
        <v>44698</v>
      </c>
      <c r="AQ7" s="5">
        <f t="shared" ref="AQ7" si="284">AR7-Port2DC_FCL</f>
        <v>44698</v>
      </c>
      <c r="AR7" s="12">
        <f t="shared" si="36"/>
        <v>44704</v>
      </c>
      <c r="AS7" s="24"/>
      <c r="AT7" s="5">
        <f t="shared" ref="AT7" si="285">AU7-ShipWindow</f>
        <v>44715</v>
      </c>
      <c r="AU7" s="5">
        <f t="shared" ref="AU7" si="286">AV7</f>
        <v>44720</v>
      </c>
      <c r="AV7" s="28">
        <f t="shared" ref="AV7" si="287">AW7-OriginLoad_FCL</f>
        <v>44720</v>
      </c>
      <c r="AW7" s="5">
        <f t="shared" ref="AW7" si="288">AX7-MAX(C7:C7)</f>
        <v>44724</v>
      </c>
      <c r="AX7" s="5">
        <f t="shared" ref="AX7" si="289">AY7</f>
        <v>44726</v>
      </c>
      <c r="AY7" s="5">
        <f t="shared" ref="AY7" si="290">AZ7-Port2DC_FCL</f>
        <v>44726</v>
      </c>
      <c r="AZ7" s="12">
        <f t="shared" si="43"/>
        <v>44732</v>
      </c>
      <c r="BA7" s="24"/>
      <c r="BB7" s="5">
        <f t="shared" ref="BB7" si="291">BC7-ShipWindow</f>
        <v>44743</v>
      </c>
      <c r="BC7" s="5">
        <f t="shared" ref="BC7" si="292">BD7</f>
        <v>44748</v>
      </c>
      <c r="BD7" s="28">
        <f t="shared" ref="BD7" si="293">BE7-OriginLoad_FCL</f>
        <v>44748</v>
      </c>
      <c r="BE7" s="5">
        <f t="shared" ref="BE7" si="294">BF7-MAX(C7:C7)</f>
        <v>44752</v>
      </c>
      <c r="BF7" s="5">
        <f t="shared" ref="BF7" si="295">BG7</f>
        <v>44754</v>
      </c>
      <c r="BG7" s="5">
        <f t="shared" ref="BG7" si="296">BH7-Port2DC_FCL</f>
        <v>44754</v>
      </c>
      <c r="BH7" s="12">
        <f t="shared" si="50"/>
        <v>44760</v>
      </c>
      <c r="BI7" s="24"/>
      <c r="BJ7" s="5">
        <f t="shared" ref="BJ7" si="297">BK7-ShipWindow</f>
        <v>44771</v>
      </c>
      <c r="BK7" s="5">
        <f t="shared" ref="BK7" si="298">BL7</f>
        <v>44776</v>
      </c>
      <c r="BL7" s="28">
        <f t="shared" ref="BL7" si="299">BM7-OriginLoad_FCL</f>
        <v>44776</v>
      </c>
      <c r="BM7" s="5">
        <f t="shared" ref="BM7" si="300">BN7-MAX(C7:C7)</f>
        <v>44780</v>
      </c>
      <c r="BN7" s="5">
        <f t="shared" ref="BN7" si="301">BO7</f>
        <v>44782</v>
      </c>
      <c r="BO7" s="5">
        <f t="shared" ref="BO7" si="302">BP7-Port2DC_FCL</f>
        <v>44782</v>
      </c>
      <c r="BP7" s="12">
        <f t="shared" si="57"/>
        <v>44788</v>
      </c>
      <c r="BQ7" s="24"/>
      <c r="BR7" s="5">
        <f t="shared" ref="BR7" si="303">BS7-ShipWindow</f>
        <v>44799</v>
      </c>
      <c r="BS7" s="5">
        <f t="shared" ref="BS7" si="304">BT7</f>
        <v>44804</v>
      </c>
      <c r="BT7" s="28">
        <f t="shared" ref="BT7" si="305">BU7-OriginLoad_FCL</f>
        <v>44804</v>
      </c>
      <c r="BU7" s="5">
        <f t="shared" ref="BU7" si="306">BV7-MAX(C7:C7)</f>
        <v>44808</v>
      </c>
      <c r="BV7" s="5">
        <f t="shared" ref="BV7" si="307">BW7</f>
        <v>44810</v>
      </c>
      <c r="BW7" s="5">
        <f t="shared" ref="BW7" si="308">BX7-Port2DC_FCL</f>
        <v>44810</v>
      </c>
      <c r="BX7" s="12">
        <f t="shared" si="64"/>
        <v>44816</v>
      </c>
      <c r="BY7" s="24"/>
      <c r="BZ7" s="5">
        <f t="shared" ref="BZ7" si="309">CA7-ShipWindow</f>
        <v>44827</v>
      </c>
      <c r="CA7" s="5">
        <f t="shared" ref="CA7" si="310">CB7</f>
        <v>44832</v>
      </c>
      <c r="CB7" s="28">
        <f t="shared" ref="CB7" si="311">CC7-OriginLoad_FCL</f>
        <v>44832</v>
      </c>
      <c r="CC7" s="5">
        <f t="shared" ref="CC7" si="312">CD7-MAX(C7:C7)</f>
        <v>44836</v>
      </c>
      <c r="CD7" s="5">
        <f t="shared" ref="CD7" si="313">CE7</f>
        <v>44838</v>
      </c>
      <c r="CE7" s="5">
        <f t="shared" ref="CE7" si="314">CF7-Port2DC_FCL</f>
        <v>44838</v>
      </c>
      <c r="CF7" s="12">
        <f t="shared" si="71"/>
        <v>44844</v>
      </c>
      <c r="CG7" s="24"/>
      <c r="CH7" s="5">
        <f t="shared" ref="CH7" si="315">CI7-ShipWindow</f>
        <v>44855</v>
      </c>
      <c r="CI7" s="5">
        <f t="shared" ref="CI7" si="316">CJ7</f>
        <v>44860</v>
      </c>
      <c r="CJ7" s="28">
        <f t="shared" ref="CJ7" si="317">CK7-OriginLoad_FCL</f>
        <v>44860</v>
      </c>
      <c r="CK7" s="5">
        <f t="shared" ref="CK7" si="318">CL7-MAX(C7:C7)</f>
        <v>44864</v>
      </c>
      <c r="CL7" s="5">
        <f t="shared" ref="CL7" si="319">CM7</f>
        <v>44866</v>
      </c>
      <c r="CM7" s="5">
        <f t="shared" ref="CM7" si="320">CN7-Port2DC_FCL</f>
        <v>44866</v>
      </c>
      <c r="CN7" s="12">
        <f t="shared" si="78"/>
        <v>44872</v>
      </c>
      <c r="CO7" s="24"/>
      <c r="CP7" s="5">
        <f t="shared" ref="CP7" si="321">CQ7-ShipWindow</f>
        <v>44883</v>
      </c>
      <c r="CQ7" s="5">
        <f t="shared" ref="CQ7" si="322">CR7</f>
        <v>44888</v>
      </c>
      <c r="CR7" s="28">
        <f t="shared" ref="CR7" si="323">CS7-OriginLoad_FCL</f>
        <v>44888</v>
      </c>
      <c r="CS7" s="5">
        <f t="shared" ref="CS7" si="324">CT7-MAX(C7:C7)</f>
        <v>44892</v>
      </c>
      <c r="CT7" s="5">
        <f t="shared" ref="CT7" si="325">CU7</f>
        <v>44894</v>
      </c>
      <c r="CU7" s="5">
        <f t="shared" ref="CU7" si="326">CV7-Port2DC_FCL</f>
        <v>44894</v>
      </c>
      <c r="CV7" s="12">
        <f t="shared" si="85"/>
        <v>44900</v>
      </c>
      <c r="CW7" s="24"/>
      <c r="CX7" s="5">
        <f t="shared" ref="CX7" si="327">CY7-ShipWindow</f>
        <v>44911</v>
      </c>
      <c r="CY7" s="5">
        <f t="shared" ref="CY7" si="328">CZ7</f>
        <v>44916</v>
      </c>
      <c r="CZ7" s="28">
        <f t="shared" ref="CZ7" si="329">DA7-OriginLoad_FCL</f>
        <v>44916</v>
      </c>
      <c r="DA7" s="5">
        <f t="shared" ref="DA7" si="330">DB7-MAX(C7:C7)</f>
        <v>44920</v>
      </c>
      <c r="DB7" s="5">
        <f t="shared" ref="DB7" si="331">DC7</f>
        <v>44922</v>
      </c>
      <c r="DC7" s="5">
        <f t="shared" ref="DC7" si="332">DD7-Port2DC_FCL</f>
        <v>44922</v>
      </c>
      <c r="DD7" s="23">
        <f t="shared" si="92"/>
        <v>44928</v>
      </c>
      <c r="DE7" s="24"/>
    </row>
    <row r="8" spans="1:109" ht="11.25" customHeight="1">
      <c r="A8" s="4" t="s">
        <v>66</v>
      </c>
      <c r="B8" s="4" t="s">
        <v>65</v>
      </c>
      <c r="C8" s="3">
        <f t="shared" ref="C8" si="333">VLOOKUP(A8,PreferredCarrier,3,FALSE)</f>
        <v>2</v>
      </c>
      <c r="D8" s="49">
        <f t="shared" ref="D8" si="334">L8-F8</f>
        <v>17</v>
      </c>
      <c r="E8" s="24"/>
      <c r="F8" s="5">
        <f t="shared" ref="F8" si="335">G8-ShipWindow</f>
        <v>44575</v>
      </c>
      <c r="G8" s="5">
        <f t="shared" ref="G8" si="336">H8</f>
        <v>44580</v>
      </c>
      <c r="H8" s="28">
        <f t="shared" ref="H8" si="337">I8-OriginLoad_FCL</f>
        <v>44580</v>
      </c>
      <c r="I8" s="5">
        <f t="shared" ref="I8" si="338">J8-MAX(C8:C8)</f>
        <v>44584</v>
      </c>
      <c r="J8" s="5">
        <f t="shared" ref="J8" si="339">K8</f>
        <v>44586</v>
      </c>
      <c r="K8" s="5">
        <f t="shared" ref="K8" si="340">L8-Port2DC_FCL</f>
        <v>44586</v>
      </c>
      <c r="L8" s="12">
        <f t="shared" si="8"/>
        <v>44592</v>
      </c>
      <c r="M8" s="24"/>
      <c r="N8" s="5">
        <f t="shared" ref="N8" si="341">O8-ShipWindow</f>
        <v>44603</v>
      </c>
      <c r="O8" s="5">
        <f t="shared" ref="O8" si="342">P8</f>
        <v>44608</v>
      </c>
      <c r="P8" s="28">
        <f t="shared" ref="P8" si="343">Q8-OriginLoad_FCL</f>
        <v>44608</v>
      </c>
      <c r="Q8" s="5">
        <f t="shared" ref="Q8" si="344">R8-MAX(C8:C8)</f>
        <v>44612</v>
      </c>
      <c r="R8" s="5">
        <f t="shared" ref="R8" si="345">S8</f>
        <v>44614</v>
      </c>
      <c r="S8" s="5">
        <f t="shared" ref="S8" si="346">T8-Port2DC_FCL</f>
        <v>44614</v>
      </c>
      <c r="T8" s="12">
        <f t="shared" si="15"/>
        <v>44620</v>
      </c>
      <c r="U8" s="24"/>
      <c r="V8" s="5">
        <f t="shared" ref="V8" si="347">W8-ShipWindow</f>
        <v>44631</v>
      </c>
      <c r="W8" s="5">
        <f t="shared" ref="W8" si="348">X8</f>
        <v>44636</v>
      </c>
      <c r="X8" s="28">
        <f t="shared" ref="X8" si="349">Y8-OriginLoad_FCL</f>
        <v>44636</v>
      </c>
      <c r="Y8" s="5">
        <f t="shared" ref="Y8" si="350">Z8-MAX(C8:C8)</f>
        <v>44640</v>
      </c>
      <c r="Z8" s="5">
        <f t="shared" ref="Z8" si="351">AA8</f>
        <v>44642</v>
      </c>
      <c r="AA8" s="5">
        <f t="shared" ref="AA8" si="352">AB8-Port2DC_FCL</f>
        <v>44642</v>
      </c>
      <c r="AB8" s="12">
        <f t="shared" si="22"/>
        <v>44648</v>
      </c>
      <c r="AC8" s="24"/>
      <c r="AD8" s="5">
        <f t="shared" ref="AD8" si="353">AE8-ShipWindow</f>
        <v>44659</v>
      </c>
      <c r="AE8" s="5">
        <f t="shared" ref="AE8" si="354">AF8</f>
        <v>44664</v>
      </c>
      <c r="AF8" s="28">
        <f t="shared" ref="AF8" si="355">AG8-OriginLoad_FCL</f>
        <v>44664</v>
      </c>
      <c r="AG8" s="5">
        <f t="shared" ref="AG8" si="356">AH8-MAX(C8:C8)</f>
        <v>44668</v>
      </c>
      <c r="AH8" s="5">
        <f t="shared" ref="AH8" si="357">AI8</f>
        <v>44670</v>
      </c>
      <c r="AI8" s="5">
        <f t="shared" ref="AI8" si="358">AJ8-Port2DC_FCL</f>
        <v>44670</v>
      </c>
      <c r="AJ8" s="12">
        <f t="shared" si="29"/>
        <v>44676</v>
      </c>
      <c r="AK8" s="24"/>
      <c r="AL8" s="5">
        <f t="shared" ref="AL8" si="359">AM8-ShipWindow</f>
        <v>44687</v>
      </c>
      <c r="AM8" s="5">
        <f t="shared" ref="AM8" si="360">AN8</f>
        <v>44692</v>
      </c>
      <c r="AN8" s="28">
        <f t="shared" ref="AN8" si="361">AO8-OriginLoad_FCL</f>
        <v>44692</v>
      </c>
      <c r="AO8" s="5">
        <f t="shared" ref="AO8" si="362">AP8-MAX(C8:C8)</f>
        <v>44696</v>
      </c>
      <c r="AP8" s="5">
        <f t="shared" ref="AP8" si="363">AQ8</f>
        <v>44698</v>
      </c>
      <c r="AQ8" s="5">
        <f t="shared" ref="AQ8" si="364">AR8-Port2DC_FCL</f>
        <v>44698</v>
      </c>
      <c r="AR8" s="12">
        <f t="shared" si="36"/>
        <v>44704</v>
      </c>
      <c r="AS8" s="24"/>
      <c r="AT8" s="5">
        <f t="shared" ref="AT8" si="365">AU8-ShipWindow</f>
        <v>44715</v>
      </c>
      <c r="AU8" s="5">
        <f t="shared" ref="AU8" si="366">AV8</f>
        <v>44720</v>
      </c>
      <c r="AV8" s="28">
        <f t="shared" ref="AV8" si="367">AW8-OriginLoad_FCL</f>
        <v>44720</v>
      </c>
      <c r="AW8" s="5">
        <f t="shared" ref="AW8" si="368">AX8-MAX(C8:C8)</f>
        <v>44724</v>
      </c>
      <c r="AX8" s="5">
        <f t="shared" ref="AX8" si="369">AY8</f>
        <v>44726</v>
      </c>
      <c r="AY8" s="5">
        <f t="shared" ref="AY8" si="370">AZ8-Port2DC_FCL</f>
        <v>44726</v>
      </c>
      <c r="AZ8" s="12">
        <f t="shared" si="43"/>
        <v>44732</v>
      </c>
      <c r="BA8" s="24"/>
      <c r="BB8" s="5">
        <f t="shared" ref="BB8" si="371">BC8-ShipWindow</f>
        <v>44743</v>
      </c>
      <c r="BC8" s="5">
        <f t="shared" ref="BC8" si="372">BD8</f>
        <v>44748</v>
      </c>
      <c r="BD8" s="28">
        <f t="shared" ref="BD8" si="373">BE8-OriginLoad_FCL</f>
        <v>44748</v>
      </c>
      <c r="BE8" s="5">
        <f t="shared" ref="BE8" si="374">BF8-MAX(C8:C8)</f>
        <v>44752</v>
      </c>
      <c r="BF8" s="5">
        <f t="shared" ref="BF8" si="375">BG8</f>
        <v>44754</v>
      </c>
      <c r="BG8" s="5">
        <f t="shared" ref="BG8" si="376">BH8-Port2DC_FCL</f>
        <v>44754</v>
      </c>
      <c r="BH8" s="12">
        <f t="shared" si="50"/>
        <v>44760</v>
      </c>
      <c r="BI8" s="24"/>
      <c r="BJ8" s="5">
        <f t="shared" ref="BJ8" si="377">BK8-ShipWindow</f>
        <v>44771</v>
      </c>
      <c r="BK8" s="5">
        <f t="shared" ref="BK8" si="378">BL8</f>
        <v>44776</v>
      </c>
      <c r="BL8" s="28">
        <f t="shared" ref="BL8" si="379">BM8-OriginLoad_FCL</f>
        <v>44776</v>
      </c>
      <c r="BM8" s="5">
        <f t="shared" ref="BM8" si="380">BN8-MAX(C8:C8)</f>
        <v>44780</v>
      </c>
      <c r="BN8" s="5">
        <f t="shared" ref="BN8" si="381">BO8</f>
        <v>44782</v>
      </c>
      <c r="BO8" s="5">
        <f t="shared" ref="BO8" si="382">BP8-Port2DC_FCL</f>
        <v>44782</v>
      </c>
      <c r="BP8" s="12">
        <f t="shared" si="57"/>
        <v>44788</v>
      </c>
      <c r="BQ8" s="24"/>
      <c r="BR8" s="5">
        <f t="shared" ref="BR8" si="383">BS8-ShipWindow</f>
        <v>44799</v>
      </c>
      <c r="BS8" s="5">
        <f t="shared" ref="BS8" si="384">BT8</f>
        <v>44804</v>
      </c>
      <c r="BT8" s="28">
        <f t="shared" ref="BT8" si="385">BU8-OriginLoad_FCL</f>
        <v>44804</v>
      </c>
      <c r="BU8" s="5">
        <f t="shared" ref="BU8" si="386">BV8-MAX(C8:C8)</f>
        <v>44808</v>
      </c>
      <c r="BV8" s="5">
        <f t="shared" ref="BV8" si="387">BW8</f>
        <v>44810</v>
      </c>
      <c r="BW8" s="5">
        <f t="shared" ref="BW8" si="388">BX8-Port2DC_FCL</f>
        <v>44810</v>
      </c>
      <c r="BX8" s="12">
        <f t="shared" si="64"/>
        <v>44816</v>
      </c>
      <c r="BY8" s="24"/>
      <c r="BZ8" s="5">
        <f t="shared" ref="BZ8" si="389">CA8-ShipWindow</f>
        <v>44827</v>
      </c>
      <c r="CA8" s="5">
        <f t="shared" ref="CA8" si="390">CB8</f>
        <v>44832</v>
      </c>
      <c r="CB8" s="28">
        <f t="shared" ref="CB8" si="391">CC8-OriginLoad_FCL</f>
        <v>44832</v>
      </c>
      <c r="CC8" s="5">
        <f t="shared" ref="CC8" si="392">CD8-MAX(C8:C8)</f>
        <v>44836</v>
      </c>
      <c r="CD8" s="5">
        <f t="shared" ref="CD8" si="393">CE8</f>
        <v>44838</v>
      </c>
      <c r="CE8" s="5">
        <f t="shared" ref="CE8" si="394">CF8-Port2DC_FCL</f>
        <v>44838</v>
      </c>
      <c r="CF8" s="12">
        <f t="shared" si="71"/>
        <v>44844</v>
      </c>
      <c r="CG8" s="24"/>
      <c r="CH8" s="5">
        <f t="shared" ref="CH8" si="395">CI8-ShipWindow</f>
        <v>44855</v>
      </c>
      <c r="CI8" s="5">
        <f t="shared" ref="CI8" si="396">CJ8</f>
        <v>44860</v>
      </c>
      <c r="CJ8" s="28">
        <f t="shared" ref="CJ8" si="397">CK8-OriginLoad_FCL</f>
        <v>44860</v>
      </c>
      <c r="CK8" s="5">
        <f t="shared" ref="CK8" si="398">CL8-MAX(C8:C8)</f>
        <v>44864</v>
      </c>
      <c r="CL8" s="5">
        <f t="shared" ref="CL8" si="399">CM8</f>
        <v>44866</v>
      </c>
      <c r="CM8" s="5">
        <f t="shared" ref="CM8" si="400">CN8-Port2DC_FCL</f>
        <v>44866</v>
      </c>
      <c r="CN8" s="12">
        <f t="shared" si="78"/>
        <v>44872</v>
      </c>
      <c r="CO8" s="24"/>
      <c r="CP8" s="5">
        <f t="shared" ref="CP8" si="401">CQ8-ShipWindow</f>
        <v>44883</v>
      </c>
      <c r="CQ8" s="5">
        <f t="shared" ref="CQ8" si="402">CR8</f>
        <v>44888</v>
      </c>
      <c r="CR8" s="28">
        <f t="shared" ref="CR8" si="403">CS8-OriginLoad_FCL</f>
        <v>44888</v>
      </c>
      <c r="CS8" s="5">
        <f t="shared" ref="CS8" si="404">CT8-MAX(C8:C8)</f>
        <v>44892</v>
      </c>
      <c r="CT8" s="5">
        <f t="shared" ref="CT8" si="405">CU8</f>
        <v>44894</v>
      </c>
      <c r="CU8" s="5">
        <f t="shared" ref="CU8" si="406">CV8-Port2DC_FCL</f>
        <v>44894</v>
      </c>
      <c r="CV8" s="12">
        <f t="shared" si="85"/>
        <v>44900</v>
      </c>
      <c r="CW8" s="24"/>
      <c r="CX8" s="5">
        <f t="shared" ref="CX8" si="407">CY8-ShipWindow</f>
        <v>44911</v>
      </c>
      <c r="CY8" s="5">
        <f t="shared" ref="CY8" si="408">CZ8</f>
        <v>44916</v>
      </c>
      <c r="CZ8" s="28">
        <f t="shared" ref="CZ8" si="409">DA8-OriginLoad_FCL</f>
        <v>44916</v>
      </c>
      <c r="DA8" s="5">
        <f t="shared" ref="DA8" si="410">DB8-MAX(C8:C8)</f>
        <v>44920</v>
      </c>
      <c r="DB8" s="5">
        <f t="shared" ref="DB8" si="411">DC8</f>
        <v>44922</v>
      </c>
      <c r="DC8" s="5">
        <f t="shared" ref="DC8" si="412">DD8-Port2DC_FCL</f>
        <v>44922</v>
      </c>
      <c r="DD8" s="23">
        <f t="shared" si="92"/>
        <v>44928</v>
      </c>
      <c r="DE8" s="24"/>
    </row>
    <row r="9" spans="1:109" ht="11.25" customHeight="1">
      <c r="A9" s="4" t="s">
        <v>159</v>
      </c>
      <c r="B9" s="4" t="s">
        <v>65</v>
      </c>
      <c r="C9" s="3" t="e">
        <f t="shared" ref="C9" si="413">VLOOKUP(A9,PreferredCarrier,3,FALSE)</f>
        <v>#N/A</v>
      </c>
      <c r="D9" s="49" t="e">
        <f t="shared" ref="D9" si="414">L9-F9</f>
        <v>#N/A</v>
      </c>
      <c r="E9" s="24"/>
      <c r="F9" s="5" t="e">
        <f t="shared" ref="F9" si="415">G9-ShipWindow</f>
        <v>#N/A</v>
      </c>
      <c r="G9" s="5" t="e">
        <f t="shared" ref="G9" si="416">H9</f>
        <v>#N/A</v>
      </c>
      <c r="H9" s="28" t="e">
        <f t="shared" ref="H9" si="417">I9-OriginLoad_FCL</f>
        <v>#N/A</v>
      </c>
      <c r="I9" s="5" t="e">
        <f t="shared" ref="I9" si="418">J9-MAX(C9:C9)</f>
        <v>#N/A</v>
      </c>
      <c r="J9" s="5">
        <f t="shared" ref="J9" si="419">K9</f>
        <v>44586</v>
      </c>
      <c r="K9" s="5">
        <f t="shared" ref="K9" si="420">L9-Port2DC_FCL</f>
        <v>44586</v>
      </c>
      <c r="L9" s="12">
        <f t="shared" si="8"/>
        <v>44592</v>
      </c>
      <c r="M9" s="24"/>
      <c r="N9" s="5" t="e">
        <f t="shared" ref="N9" si="421">O9-ShipWindow</f>
        <v>#N/A</v>
      </c>
      <c r="O9" s="5" t="e">
        <f t="shared" ref="O9" si="422">P9</f>
        <v>#N/A</v>
      </c>
      <c r="P9" s="28" t="e">
        <f t="shared" ref="P9" si="423">Q9-OriginLoad_FCL</f>
        <v>#N/A</v>
      </c>
      <c r="Q9" s="5" t="e">
        <f t="shared" ref="Q9" si="424">R9-MAX(C9:C9)</f>
        <v>#N/A</v>
      </c>
      <c r="R9" s="5">
        <f t="shared" ref="R9" si="425">S9</f>
        <v>44614</v>
      </c>
      <c r="S9" s="5">
        <f t="shared" ref="S9" si="426">T9-Port2DC_FCL</f>
        <v>44614</v>
      </c>
      <c r="T9" s="12">
        <f t="shared" si="15"/>
        <v>44620</v>
      </c>
      <c r="U9" s="24"/>
      <c r="V9" s="5" t="e">
        <f t="shared" ref="V9" si="427">W9-ShipWindow</f>
        <v>#N/A</v>
      </c>
      <c r="W9" s="5" t="e">
        <f t="shared" ref="W9" si="428">X9</f>
        <v>#N/A</v>
      </c>
      <c r="X9" s="28" t="e">
        <f t="shared" ref="X9" si="429">Y9-OriginLoad_FCL</f>
        <v>#N/A</v>
      </c>
      <c r="Y9" s="5" t="e">
        <f t="shared" ref="Y9" si="430">Z9-MAX(C9:C9)</f>
        <v>#N/A</v>
      </c>
      <c r="Z9" s="5">
        <f t="shared" ref="Z9" si="431">AA9</f>
        <v>44642</v>
      </c>
      <c r="AA9" s="5">
        <f t="shared" ref="AA9" si="432">AB9-Port2DC_FCL</f>
        <v>44642</v>
      </c>
      <c r="AB9" s="12">
        <f t="shared" si="22"/>
        <v>44648</v>
      </c>
      <c r="AC9" s="24"/>
      <c r="AD9" s="5" t="e">
        <f t="shared" ref="AD9" si="433">AE9-ShipWindow</f>
        <v>#N/A</v>
      </c>
      <c r="AE9" s="5" t="e">
        <f t="shared" ref="AE9" si="434">AF9</f>
        <v>#N/A</v>
      </c>
      <c r="AF9" s="28" t="e">
        <f t="shared" ref="AF9" si="435">AG9-OriginLoad_FCL</f>
        <v>#N/A</v>
      </c>
      <c r="AG9" s="5" t="e">
        <f t="shared" ref="AG9" si="436">AH9-MAX(C9:C9)</f>
        <v>#N/A</v>
      </c>
      <c r="AH9" s="5">
        <f t="shared" ref="AH9" si="437">AI9</f>
        <v>44670</v>
      </c>
      <c r="AI9" s="5">
        <f t="shared" ref="AI9" si="438">AJ9-Port2DC_FCL</f>
        <v>44670</v>
      </c>
      <c r="AJ9" s="12">
        <f t="shared" si="29"/>
        <v>44676</v>
      </c>
      <c r="AK9" s="24"/>
      <c r="AL9" s="5" t="e">
        <f t="shared" ref="AL9" si="439">AM9-ShipWindow</f>
        <v>#N/A</v>
      </c>
      <c r="AM9" s="5" t="e">
        <f t="shared" ref="AM9" si="440">AN9</f>
        <v>#N/A</v>
      </c>
      <c r="AN9" s="28" t="e">
        <f t="shared" ref="AN9" si="441">AO9-OriginLoad_FCL</f>
        <v>#N/A</v>
      </c>
      <c r="AO9" s="5" t="e">
        <f t="shared" ref="AO9" si="442">AP9-MAX(C9:C9)</f>
        <v>#N/A</v>
      </c>
      <c r="AP9" s="5">
        <f t="shared" ref="AP9" si="443">AQ9</f>
        <v>44698</v>
      </c>
      <c r="AQ9" s="5">
        <f t="shared" ref="AQ9" si="444">AR9-Port2DC_FCL</f>
        <v>44698</v>
      </c>
      <c r="AR9" s="12">
        <f t="shared" si="36"/>
        <v>44704</v>
      </c>
      <c r="AS9" s="24"/>
      <c r="AT9" s="5" t="e">
        <f t="shared" ref="AT9" si="445">AU9-ShipWindow</f>
        <v>#N/A</v>
      </c>
      <c r="AU9" s="5" t="e">
        <f t="shared" ref="AU9" si="446">AV9</f>
        <v>#N/A</v>
      </c>
      <c r="AV9" s="28" t="e">
        <f t="shared" ref="AV9" si="447">AW9-OriginLoad_FCL</f>
        <v>#N/A</v>
      </c>
      <c r="AW9" s="5" t="e">
        <f t="shared" ref="AW9" si="448">AX9-MAX(C9:C9)</f>
        <v>#N/A</v>
      </c>
      <c r="AX9" s="5">
        <f t="shared" ref="AX9" si="449">AY9</f>
        <v>44726</v>
      </c>
      <c r="AY9" s="5">
        <f t="shared" ref="AY9" si="450">AZ9-Port2DC_FCL</f>
        <v>44726</v>
      </c>
      <c r="AZ9" s="12">
        <f t="shared" si="43"/>
        <v>44732</v>
      </c>
      <c r="BA9" s="24"/>
      <c r="BB9" s="5" t="e">
        <f t="shared" ref="BB9" si="451">BC9-ShipWindow</f>
        <v>#N/A</v>
      </c>
      <c r="BC9" s="5" t="e">
        <f t="shared" ref="BC9" si="452">BD9</f>
        <v>#N/A</v>
      </c>
      <c r="BD9" s="28" t="e">
        <f t="shared" ref="BD9" si="453">BE9-OriginLoad_FCL</f>
        <v>#N/A</v>
      </c>
      <c r="BE9" s="5" t="e">
        <f t="shared" ref="BE9" si="454">BF9-MAX(C9:C9)</f>
        <v>#N/A</v>
      </c>
      <c r="BF9" s="5">
        <f t="shared" ref="BF9" si="455">BG9</f>
        <v>44754</v>
      </c>
      <c r="BG9" s="5">
        <f t="shared" ref="BG9" si="456">BH9-Port2DC_FCL</f>
        <v>44754</v>
      </c>
      <c r="BH9" s="12">
        <f t="shared" si="50"/>
        <v>44760</v>
      </c>
      <c r="BI9" s="24"/>
      <c r="BJ9" s="5" t="e">
        <f t="shared" ref="BJ9" si="457">BK9-ShipWindow</f>
        <v>#N/A</v>
      </c>
      <c r="BK9" s="5" t="e">
        <f t="shared" ref="BK9" si="458">BL9</f>
        <v>#N/A</v>
      </c>
      <c r="BL9" s="28" t="e">
        <f t="shared" ref="BL9" si="459">BM9-OriginLoad_FCL</f>
        <v>#N/A</v>
      </c>
      <c r="BM9" s="5" t="e">
        <f t="shared" ref="BM9" si="460">BN9-MAX(C9:C9)</f>
        <v>#N/A</v>
      </c>
      <c r="BN9" s="5">
        <f t="shared" ref="BN9" si="461">BO9</f>
        <v>44782</v>
      </c>
      <c r="BO9" s="5">
        <f t="shared" ref="BO9" si="462">BP9-Port2DC_FCL</f>
        <v>44782</v>
      </c>
      <c r="BP9" s="12">
        <f t="shared" si="57"/>
        <v>44788</v>
      </c>
      <c r="BQ9" s="24"/>
      <c r="BR9" s="5" t="e">
        <f t="shared" ref="BR9" si="463">BS9-ShipWindow</f>
        <v>#N/A</v>
      </c>
      <c r="BS9" s="5" t="e">
        <f t="shared" ref="BS9" si="464">BT9</f>
        <v>#N/A</v>
      </c>
      <c r="BT9" s="28" t="e">
        <f t="shared" ref="BT9" si="465">BU9-OriginLoad_FCL</f>
        <v>#N/A</v>
      </c>
      <c r="BU9" s="5" t="e">
        <f t="shared" ref="BU9" si="466">BV9-MAX(C9:C9)</f>
        <v>#N/A</v>
      </c>
      <c r="BV9" s="5">
        <f t="shared" ref="BV9" si="467">BW9</f>
        <v>44810</v>
      </c>
      <c r="BW9" s="5">
        <f t="shared" ref="BW9" si="468">BX9-Port2DC_FCL</f>
        <v>44810</v>
      </c>
      <c r="BX9" s="12">
        <f t="shared" si="64"/>
        <v>44816</v>
      </c>
      <c r="BY9" s="24"/>
      <c r="BZ9" s="5" t="e">
        <f t="shared" ref="BZ9" si="469">CA9-ShipWindow</f>
        <v>#N/A</v>
      </c>
      <c r="CA9" s="5" t="e">
        <f t="shared" ref="CA9" si="470">CB9</f>
        <v>#N/A</v>
      </c>
      <c r="CB9" s="28" t="e">
        <f t="shared" ref="CB9" si="471">CC9-OriginLoad_FCL</f>
        <v>#N/A</v>
      </c>
      <c r="CC9" s="5" t="e">
        <f t="shared" ref="CC9" si="472">CD9-MAX(C9:C9)</f>
        <v>#N/A</v>
      </c>
      <c r="CD9" s="5">
        <f t="shared" ref="CD9" si="473">CE9</f>
        <v>44838</v>
      </c>
      <c r="CE9" s="5">
        <f t="shared" ref="CE9" si="474">CF9-Port2DC_FCL</f>
        <v>44838</v>
      </c>
      <c r="CF9" s="12">
        <f t="shared" si="71"/>
        <v>44844</v>
      </c>
      <c r="CG9" s="24"/>
      <c r="CH9" s="5" t="e">
        <f t="shared" ref="CH9" si="475">CI9-ShipWindow</f>
        <v>#N/A</v>
      </c>
      <c r="CI9" s="5" t="e">
        <f t="shared" ref="CI9" si="476">CJ9</f>
        <v>#N/A</v>
      </c>
      <c r="CJ9" s="28" t="e">
        <f t="shared" ref="CJ9" si="477">CK9-OriginLoad_FCL</f>
        <v>#N/A</v>
      </c>
      <c r="CK9" s="5" t="e">
        <f t="shared" ref="CK9" si="478">CL9-MAX(C9:C9)</f>
        <v>#N/A</v>
      </c>
      <c r="CL9" s="5">
        <f t="shared" ref="CL9" si="479">CM9</f>
        <v>44866</v>
      </c>
      <c r="CM9" s="5">
        <f t="shared" ref="CM9" si="480">CN9-Port2DC_FCL</f>
        <v>44866</v>
      </c>
      <c r="CN9" s="12">
        <f t="shared" si="78"/>
        <v>44872</v>
      </c>
      <c r="CO9" s="24"/>
      <c r="CP9" s="5" t="e">
        <f t="shared" ref="CP9" si="481">CQ9-ShipWindow</f>
        <v>#N/A</v>
      </c>
      <c r="CQ9" s="5" t="e">
        <f t="shared" ref="CQ9" si="482">CR9</f>
        <v>#N/A</v>
      </c>
      <c r="CR9" s="28" t="e">
        <f t="shared" ref="CR9" si="483">CS9-OriginLoad_FCL</f>
        <v>#N/A</v>
      </c>
      <c r="CS9" s="5" t="e">
        <f t="shared" ref="CS9" si="484">CT9-MAX(C9:C9)</f>
        <v>#N/A</v>
      </c>
      <c r="CT9" s="5">
        <f t="shared" ref="CT9" si="485">CU9</f>
        <v>44894</v>
      </c>
      <c r="CU9" s="5">
        <f t="shared" ref="CU9" si="486">CV9-Port2DC_FCL</f>
        <v>44894</v>
      </c>
      <c r="CV9" s="12">
        <f t="shared" si="85"/>
        <v>44900</v>
      </c>
      <c r="CW9" s="24"/>
      <c r="CX9" s="5" t="e">
        <f t="shared" ref="CX9" si="487">CY9-ShipWindow</f>
        <v>#N/A</v>
      </c>
      <c r="CY9" s="5" t="e">
        <f t="shared" ref="CY9" si="488">CZ9</f>
        <v>#N/A</v>
      </c>
      <c r="CZ9" s="28" t="e">
        <f t="shared" ref="CZ9" si="489">DA9-OriginLoad_FCL</f>
        <v>#N/A</v>
      </c>
      <c r="DA9" s="5" t="e">
        <f t="shared" ref="DA9" si="490">DB9-MAX(C9:C9)</f>
        <v>#N/A</v>
      </c>
      <c r="DB9" s="5">
        <f t="shared" ref="DB9" si="491">DC9</f>
        <v>44922</v>
      </c>
      <c r="DC9" s="5">
        <f t="shared" ref="DC9" si="492">DD9-Port2DC_FCL</f>
        <v>44922</v>
      </c>
      <c r="DD9" s="23">
        <f t="shared" si="92"/>
        <v>44928</v>
      </c>
      <c r="DE9" s="24"/>
    </row>
    <row r="10" spans="1:109" s="1" customFormat="1" ht="11.25" customHeight="1">
      <c r="A10" s="4" t="s">
        <v>74</v>
      </c>
      <c r="B10" s="4" t="s">
        <v>65</v>
      </c>
      <c r="C10" s="3">
        <f t="shared" si="0"/>
        <v>2</v>
      </c>
      <c r="D10" s="49">
        <f t="shared" si="1"/>
        <v>17</v>
      </c>
      <c r="E10" s="24"/>
      <c r="F10" s="5">
        <f t="shared" si="2"/>
        <v>44575</v>
      </c>
      <c r="G10" s="5">
        <f t="shared" si="3"/>
        <v>44580</v>
      </c>
      <c r="H10" s="28">
        <f t="shared" si="4"/>
        <v>44580</v>
      </c>
      <c r="I10" s="5">
        <f t="shared" si="5"/>
        <v>44584</v>
      </c>
      <c r="J10" s="5">
        <f t="shared" si="6"/>
        <v>44586</v>
      </c>
      <c r="K10" s="5">
        <f t="shared" si="7"/>
        <v>44586</v>
      </c>
      <c r="L10" s="12">
        <f t="shared" si="8"/>
        <v>44592</v>
      </c>
      <c r="M10" s="24"/>
      <c r="N10" s="5">
        <f t="shared" si="9"/>
        <v>44603</v>
      </c>
      <c r="O10" s="5">
        <f t="shared" si="10"/>
        <v>44608</v>
      </c>
      <c r="P10" s="28">
        <f t="shared" si="11"/>
        <v>44608</v>
      </c>
      <c r="Q10" s="5">
        <f t="shared" si="12"/>
        <v>44612</v>
      </c>
      <c r="R10" s="5">
        <f t="shared" si="13"/>
        <v>44614</v>
      </c>
      <c r="S10" s="5">
        <f t="shared" si="14"/>
        <v>44614</v>
      </c>
      <c r="T10" s="12">
        <f t="shared" si="15"/>
        <v>44620</v>
      </c>
      <c r="U10" s="24"/>
      <c r="V10" s="5">
        <f t="shared" si="16"/>
        <v>44631</v>
      </c>
      <c r="W10" s="5">
        <f t="shared" si="17"/>
        <v>44636</v>
      </c>
      <c r="X10" s="28">
        <f t="shared" si="18"/>
        <v>44636</v>
      </c>
      <c r="Y10" s="5">
        <f t="shared" si="19"/>
        <v>44640</v>
      </c>
      <c r="Z10" s="5">
        <f t="shared" si="20"/>
        <v>44642</v>
      </c>
      <c r="AA10" s="5">
        <f t="shared" si="21"/>
        <v>44642</v>
      </c>
      <c r="AB10" s="12">
        <f t="shared" si="22"/>
        <v>44648</v>
      </c>
      <c r="AC10" s="24"/>
      <c r="AD10" s="5">
        <f t="shared" si="23"/>
        <v>44659</v>
      </c>
      <c r="AE10" s="5">
        <f t="shared" si="24"/>
        <v>44664</v>
      </c>
      <c r="AF10" s="28">
        <f t="shared" si="25"/>
        <v>44664</v>
      </c>
      <c r="AG10" s="5">
        <f t="shared" si="26"/>
        <v>44668</v>
      </c>
      <c r="AH10" s="5">
        <f t="shared" si="27"/>
        <v>44670</v>
      </c>
      <c r="AI10" s="5">
        <f t="shared" si="28"/>
        <v>44670</v>
      </c>
      <c r="AJ10" s="12">
        <f t="shared" si="29"/>
        <v>44676</v>
      </c>
      <c r="AK10" s="24"/>
      <c r="AL10" s="5">
        <f t="shared" si="30"/>
        <v>44687</v>
      </c>
      <c r="AM10" s="5">
        <f t="shared" si="31"/>
        <v>44692</v>
      </c>
      <c r="AN10" s="28">
        <f t="shared" si="32"/>
        <v>44692</v>
      </c>
      <c r="AO10" s="5">
        <f t="shared" si="33"/>
        <v>44696</v>
      </c>
      <c r="AP10" s="5">
        <f t="shared" si="34"/>
        <v>44698</v>
      </c>
      <c r="AQ10" s="5">
        <f t="shared" si="35"/>
        <v>44698</v>
      </c>
      <c r="AR10" s="12">
        <f t="shared" si="36"/>
        <v>44704</v>
      </c>
      <c r="AS10" s="24"/>
      <c r="AT10" s="5">
        <f t="shared" si="37"/>
        <v>44715</v>
      </c>
      <c r="AU10" s="5">
        <f t="shared" si="38"/>
        <v>44720</v>
      </c>
      <c r="AV10" s="28">
        <f t="shared" si="39"/>
        <v>44720</v>
      </c>
      <c r="AW10" s="5">
        <f t="shared" si="40"/>
        <v>44724</v>
      </c>
      <c r="AX10" s="5">
        <f t="shared" si="41"/>
        <v>44726</v>
      </c>
      <c r="AY10" s="5">
        <f t="shared" si="42"/>
        <v>44726</v>
      </c>
      <c r="AZ10" s="12">
        <f t="shared" si="43"/>
        <v>44732</v>
      </c>
      <c r="BA10" s="24"/>
      <c r="BB10" s="5">
        <f t="shared" si="44"/>
        <v>44743</v>
      </c>
      <c r="BC10" s="5">
        <f t="shared" si="45"/>
        <v>44748</v>
      </c>
      <c r="BD10" s="28">
        <f t="shared" si="46"/>
        <v>44748</v>
      </c>
      <c r="BE10" s="5">
        <f t="shared" si="47"/>
        <v>44752</v>
      </c>
      <c r="BF10" s="5">
        <f t="shared" si="48"/>
        <v>44754</v>
      </c>
      <c r="BG10" s="5">
        <f t="shared" si="49"/>
        <v>44754</v>
      </c>
      <c r="BH10" s="12">
        <f t="shared" si="50"/>
        <v>44760</v>
      </c>
      <c r="BI10" s="24"/>
      <c r="BJ10" s="5">
        <f t="shared" si="51"/>
        <v>44771</v>
      </c>
      <c r="BK10" s="5">
        <f t="shared" si="52"/>
        <v>44776</v>
      </c>
      <c r="BL10" s="28">
        <f t="shared" si="53"/>
        <v>44776</v>
      </c>
      <c r="BM10" s="5">
        <f t="shared" si="54"/>
        <v>44780</v>
      </c>
      <c r="BN10" s="5">
        <f t="shared" si="55"/>
        <v>44782</v>
      </c>
      <c r="BO10" s="5">
        <f t="shared" si="56"/>
        <v>44782</v>
      </c>
      <c r="BP10" s="12">
        <f t="shared" si="57"/>
        <v>44788</v>
      </c>
      <c r="BQ10" s="24"/>
      <c r="BR10" s="5">
        <f t="shared" si="58"/>
        <v>44799</v>
      </c>
      <c r="BS10" s="5">
        <f t="shared" si="59"/>
        <v>44804</v>
      </c>
      <c r="BT10" s="28">
        <f t="shared" si="60"/>
        <v>44804</v>
      </c>
      <c r="BU10" s="5">
        <f t="shared" si="61"/>
        <v>44808</v>
      </c>
      <c r="BV10" s="5">
        <f t="shared" si="62"/>
        <v>44810</v>
      </c>
      <c r="BW10" s="5">
        <f t="shared" si="63"/>
        <v>44810</v>
      </c>
      <c r="BX10" s="12">
        <f t="shared" si="64"/>
        <v>44816</v>
      </c>
      <c r="BY10" s="24"/>
      <c r="BZ10" s="5">
        <f t="shared" si="65"/>
        <v>44827</v>
      </c>
      <c r="CA10" s="5">
        <f t="shared" si="66"/>
        <v>44832</v>
      </c>
      <c r="CB10" s="28">
        <f t="shared" si="67"/>
        <v>44832</v>
      </c>
      <c r="CC10" s="5">
        <f t="shared" si="68"/>
        <v>44836</v>
      </c>
      <c r="CD10" s="5">
        <f t="shared" si="69"/>
        <v>44838</v>
      </c>
      <c r="CE10" s="5">
        <f t="shared" si="70"/>
        <v>44838</v>
      </c>
      <c r="CF10" s="12">
        <f t="shared" si="71"/>
        <v>44844</v>
      </c>
      <c r="CG10" s="24"/>
      <c r="CH10" s="5">
        <f t="shared" si="72"/>
        <v>44855</v>
      </c>
      <c r="CI10" s="5">
        <f t="shared" si="73"/>
        <v>44860</v>
      </c>
      <c r="CJ10" s="28">
        <f t="shared" si="74"/>
        <v>44860</v>
      </c>
      <c r="CK10" s="5">
        <f t="shared" si="75"/>
        <v>44864</v>
      </c>
      <c r="CL10" s="5">
        <f t="shared" si="76"/>
        <v>44866</v>
      </c>
      <c r="CM10" s="5">
        <f t="shared" si="77"/>
        <v>44866</v>
      </c>
      <c r="CN10" s="12">
        <f t="shared" si="78"/>
        <v>44872</v>
      </c>
      <c r="CO10" s="24"/>
      <c r="CP10" s="5">
        <f t="shared" si="79"/>
        <v>44883</v>
      </c>
      <c r="CQ10" s="5">
        <f t="shared" si="80"/>
        <v>44888</v>
      </c>
      <c r="CR10" s="28">
        <f t="shared" si="81"/>
        <v>44888</v>
      </c>
      <c r="CS10" s="5">
        <f t="shared" si="82"/>
        <v>44892</v>
      </c>
      <c r="CT10" s="5">
        <f t="shared" si="83"/>
        <v>44894</v>
      </c>
      <c r="CU10" s="5">
        <f t="shared" si="84"/>
        <v>44894</v>
      </c>
      <c r="CV10" s="12">
        <f t="shared" si="85"/>
        <v>44900</v>
      </c>
      <c r="CW10" s="24"/>
      <c r="CX10" s="5">
        <f t="shared" si="86"/>
        <v>44911</v>
      </c>
      <c r="CY10" s="5">
        <f t="shared" si="87"/>
        <v>44916</v>
      </c>
      <c r="CZ10" s="28">
        <f t="shared" si="88"/>
        <v>44916</v>
      </c>
      <c r="DA10" s="5">
        <f t="shared" si="89"/>
        <v>44920</v>
      </c>
      <c r="DB10" s="5">
        <f t="shared" si="90"/>
        <v>44922</v>
      </c>
      <c r="DC10" s="5">
        <f t="shared" si="91"/>
        <v>44922</v>
      </c>
      <c r="DD10" s="23">
        <f t="shared" si="92"/>
        <v>44928</v>
      </c>
      <c r="DE10" s="24"/>
    </row>
    <row r="11" spans="1:109" s="1" customFormat="1" ht="11.25" customHeight="1">
      <c r="A11" s="4" t="s">
        <v>78</v>
      </c>
      <c r="B11" s="4" t="s">
        <v>65</v>
      </c>
      <c r="C11" s="3">
        <f t="shared" si="0"/>
        <v>2</v>
      </c>
      <c r="D11" s="49">
        <f t="shared" si="1"/>
        <v>17</v>
      </c>
      <c r="E11" s="24"/>
      <c r="F11" s="5">
        <f t="shared" si="2"/>
        <v>44575</v>
      </c>
      <c r="G11" s="5">
        <f t="shared" si="3"/>
        <v>44580</v>
      </c>
      <c r="H11" s="28">
        <f t="shared" si="4"/>
        <v>44580</v>
      </c>
      <c r="I11" s="5">
        <f t="shared" si="5"/>
        <v>44584</v>
      </c>
      <c r="J11" s="5">
        <f t="shared" si="6"/>
        <v>44586</v>
      </c>
      <c r="K11" s="5">
        <f t="shared" si="7"/>
        <v>44586</v>
      </c>
      <c r="L11" s="12">
        <f t="shared" si="8"/>
        <v>44592</v>
      </c>
      <c r="M11" s="24"/>
      <c r="N11" s="5">
        <f t="shared" si="9"/>
        <v>44603</v>
      </c>
      <c r="O11" s="5">
        <f t="shared" si="10"/>
        <v>44608</v>
      </c>
      <c r="P11" s="28">
        <f t="shared" si="11"/>
        <v>44608</v>
      </c>
      <c r="Q11" s="5">
        <f t="shared" si="12"/>
        <v>44612</v>
      </c>
      <c r="R11" s="5">
        <f t="shared" si="13"/>
        <v>44614</v>
      </c>
      <c r="S11" s="5">
        <f t="shared" si="14"/>
        <v>44614</v>
      </c>
      <c r="T11" s="12">
        <f t="shared" si="15"/>
        <v>44620</v>
      </c>
      <c r="U11" s="24"/>
      <c r="V11" s="5">
        <f t="shared" si="16"/>
        <v>44631</v>
      </c>
      <c r="W11" s="5">
        <f t="shared" si="17"/>
        <v>44636</v>
      </c>
      <c r="X11" s="28">
        <f t="shared" si="18"/>
        <v>44636</v>
      </c>
      <c r="Y11" s="5">
        <f t="shared" si="19"/>
        <v>44640</v>
      </c>
      <c r="Z11" s="5">
        <f t="shared" si="20"/>
        <v>44642</v>
      </c>
      <c r="AA11" s="5">
        <f t="shared" si="21"/>
        <v>44642</v>
      </c>
      <c r="AB11" s="12">
        <f t="shared" si="22"/>
        <v>44648</v>
      </c>
      <c r="AC11" s="24"/>
      <c r="AD11" s="5">
        <f t="shared" si="23"/>
        <v>44659</v>
      </c>
      <c r="AE11" s="5">
        <f t="shared" si="24"/>
        <v>44664</v>
      </c>
      <c r="AF11" s="28">
        <f t="shared" si="25"/>
        <v>44664</v>
      </c>
      <c r="AG11" s="5">
        <f t="shared" si="26"/>
        <v>44668</v>
      </c>
      <c r="AH11" s="5">
        <f t="shared" si="27"/>
        <v>44670</v>
      </c>
      <c r="AI11" s="5">
        <f t="shared" si="28"/>
        <v>44670</v>
      </c>
      <c r="AJ11" s="12">
        <f t="shared" si="29"/>
        <v>44676</v>
      </c>
      <c r="AK11" s="24"/>
      <c r="AL11" s="5">
        <f t="shared" si="30"/>
        <v>44687</v>
      </c>
      <c r="AM11" s="5">
        <f t="shared" si="31"/>
        <v>44692</v>
      </c>
      <c r="AN11" s="28">
        <f t="shared" si="32"/>
        <v>44692</v>
      </c>
      <c r="AO11" s="5">
        <f t="shared" si="33"/>
        <v>44696</v>
      </c>
      <c r="AP11" s="5">
        <f t="shared" si="34"/>
        <v>44698</v>
      </c>
      <c r="AQ11" s="5">
        <f t="shared" si="35"/>
        <v>44698</v>
      </c>
      <c r="AR11" s="12">
        <f t="shared" si="36"/>
        <v>44704</v>
      </c>
      <c r="AS11" s="24"/>
      <c r="AT11" s="5">
        <f t="shared" si="37"/>
        <v>44715</v>
      </c>
      <c r="AU11" s="5">
        <f t="shared" si="38"/>
        <v>44720</v>
      </c>
      <c r="AV11" s="28">
        <f t="shared" si="39"/>
        <v>44720</v>
      </c>
      <c r="AW11" s="5">
        <f t="shared" si="40"/>
        <v>44724</v>
      </c>
      <c r="AX11" s="5">
        <f t="shared" si="41"/>
        <v>44726</v>
      </c>
      <c r="AY11" s="5">
        <f t="shared" si="42"/>
        <v>44726</v>
      </c>
      <c r="AZ11" s="12">
        <f t="shared" si="43"/>
        <v>44732</v>
      </c>
      <c r="BA11" s="24"/>
      <c r="BB11" s="5">
        <f t="shared" si="44"/>
        <v>44743</v>
      </c>
      <c r="BC11" s="5">
        <f t="shared" si="45"/>
        <v>44748</v>
      </c>
      <c r="BD11" s="28">
        <f t="shared" si="46"/>
        <v>44748</v>
      </c>
      <c r="BE11" s="5">
        <f t="shared" si="47"/>
        <v>44752</v>
      </c>
      <c r="BF11" s="5">
        <f t="shared" si="48"/>
        <v>44754</v>
      </c>
      <c r="BG11" s="5">
        <f t="shared" si="49"/>
        <v>44754</v>
      </c>
      <c r="BH11" s="12">
        <f t="shared" si="50"/>
        <v>44760</v>
      </c>
      <c r="BI11" s="24"/>
      <c r="BJ11" s="5">
        <f t="shared" si="51"/>
        <v>44771</v>
      </c>
      <c r="BK11" s="5">
        <f t="shared" si="52"/>
        <v>44776</v>
      </c>
      <c r="BL11" s="28">
        <f t="shared" si="53"/>
        <v>44776</v>
      </c>
      <c r="BM11" s="5">
        <f t="shared" si="54"/>
        <v>44780</v>
      </c>
      <c r="BN11" s="5">
        <f t="shared" si="55"/>
        <v>44782</v>
      </c>
      <c r="BO11" s="5">
        <f t="shared" si="56"/>
        <v>44782</v>
      </c>
      <c r="BP11" s="12">
        <f t="shared" si="57"/>
        <v>44788</v>
      </c>
      <c r="BQ11" s="24"/>
      <c r="BR11" s="5">
        <f t="shared" si="58"/>
        <v>44799</v>
      </c>
      <c r="BS11" s="5">
        <f t="shared" si="59"/>
        <v>44804</v>
      </c>
      <c r="BT11" s="28">
        <f t="shared" si="60"/>
        <v>44804</v>
      </c>
      <c r="BU11" s="5">
        <f t="shared" si="61"/>
        <v>44808</v>
      </c>
      <c r="BV11" s="5">
        <f t="shared" si="62"/>
        <v>44810</v>
      </c>
      <c r="BW11" s="5">
        <f t="shared" si="63"/>
        <v>44810</v>
      </c>
      <c r="BX11" s="12">
        <f t="shared" si="64"/>
        <v>44816</v>
      </c>
      <c r="BY11" s="24"/>
      <c r="BZ11" s="5">
        <f t="shared" si="65"/>
        <v>44827</v>
      </c>
      <c r="CA11" s="5">
        <f t="shared" si="66"/>
        <v>44832</v>
      </c>
      <c r="CB11" s="28">
        <f t="shared" si="67"/>
        <v>44832</v>
      </c>
      <c r="CC11" s="5">
        <f t="shared" si="68"/>
        <v>44836</v>
      </c>
      <c r="CD11" s="5">
        <f t="shared" si="69"/>
        <v>44838</v>
      </c>
      <c r="CE11" s="5">
        <f t="shared" si="70"/>
        <v>44838</v>
      </c>
      <c r="CF11" s="12">
        <f t="shared" si="71"/>
        <v>44844</v>
      </c>
      <c r="CG11" s="24"/>
      <c r="CH11" s="5">
        <f t="shared" si="72"/>
        <v>44855</v>
      </c>
      <c r="CI11" s="5">
        <f t="shared" si="73"/>
        <v>44860</v>
      </c>
      <c r="CJ11" s="28">
        <f t="shared" si="74"/>
        <v>44860</v>
      </c>
      <c r="CK11" s="5">
        <f t="shared" si="75"/>
        <v>44864</v>
      </c>
      <c r="CL11" s="5">
        <f t="shared" si="76"/>
        <v>44866</v>
      </c>
      <c r="CM11" s="5">
        <f t="shared" si="77"/>
        <v>44866</v>
      </c>
      <c r="CN11" s="12">
        <f t="shared" si="78"/>
        <v>44872</v>
      </c>
      <c r="CO11" s="24"/>
      <c r="CP11" s="5">
        <f t="shared" si="79"/>
        <v>44883</v>
      </c>
      <c r="CQ11" s="5">
        <f t="shared" si="80"/>
        <v>44888</v>
      </c>
      <c r="CR11" s="28">
        <f t="shared" si="81"/>
        <v>44888</v>
      </c>
      <c r="CS11" s="5">
        <f t="shared" si="82"/>
        <v>44892</v>
      </c>
      <c r="CT11" s="5">
        <f t="shared" si="83"/>
        <v>44894</v>
      </c>
      <c r="CU11" s="5">
        <f t="shared" si="84"/>
        <v>44894</v>
      </c>
      <c r="CV11" s="12">
        <f t="shared" si="85"/>
        <v>44900</v>
      </c>
      <c r="CW11" s="24"/>
      <c r="CX11" s="5">
        <f t="shared" si="86"/>
        <v>44911</v>
      </c>
      <c r="CY11" s="5">
        <f t="shared" si="87"/>
        <v>44916</v>
      </c>
      <c r="CZ11" s="28">
        <f t="shared" si="88"/>
        <v>44916</v>
      </c>
      <c r="DA11" s="5">
        <f t="shared" si="89"/>
        <v>44920</v>
      </c>
      <c r="DB11" s="5">
        <f t="shared" si="90"/>
        <v>44922</v>
      </c>
      <c r="DC11" s="5">
        <f t="shared" si="91"/>
        <v>44922</v>
      </c>
      <c r="DD11" s="23">
        <f t="shared" si="92"/>
        <v>44928</v>
      </c>
      <c r="DE11" s="24"/>
    </row>
    <row r="12" spans="1:109" ht="11.25" customHeight="1">
      <c r="A12" s="4" t="s">
        <v>160</v>
      </c>
      <c r="B12" s="4" t="s">
        <v>65</v>
      </c>
      <c r="C12" s="3" t="e">
        <f t="shared" si="0"/>
        <v>#N/A</v>
      </c>
      <c r="D12" s="49" t="e">
        <f t="shared" si="1"/>
        <v>#N/A</v>
      </c>
      <c r="E12" s="24"/>
      <c r="F12" s="5" t="e">
        <f t="shared" ref="F12" si="493">G12-ShipWindow</f>
        <v>#N/A</v>
      </c>
      <c r="G12" s="5" t="e">
        <f t="shared" ref="G12" si="494">H12</f>
        <v>#N/A</v>
      </c>
      <c r="H12" s="28" t="e">
        <f t="shared" ref="H12" si="495">I12-OriginLoad_FCL</f>
        <v>#N/A</v>
      </c>
      <c r="I12" s="5" t="e">
        <f t="shared" ref="I12" si="496">J12-MAX(C12:C12)</f>
        <v>#N/A</v>
      </c>
      <c r="J12" s="5">
        <f t="shared" ref="J12" si="497">K12</f>
        <v>44586</v>
      </c>
      <c r="K12" s="5">
        <f t="shared" ref="K12" si="498">L12-Port2DC_FCL</f>
        <v>44586</v>
      </c>
      <c r="L12" s="12">
        <f t="shared" si="8"/>
        <v>44592</v>
      </c>
      <c r="M12" s="24"/>
      <c r="N12" s="5" t="e">
        <f t="shared" ref="N12" si="499">O12-ShipWindow</f>
        <v>#N/A</v>
      </c>
      <c r="O12" s="5" t="e">
        <f t="shared" ref="O12" si="500">P12</f>
        <v>#N/A</v>
      </c>
      <c r="P12" s="28" t="e">
        <f t="shared" ref="P12" si="501">Q12-OriginLoad_FCL</f>
        <v>#N/A</v>
      </c>
      <c r="Q12" s="5" t="e">
        <f t="shared" ref="Q12" si="502">R12-MAX(C12:C12)</f>
        <v>#N/A</v>
      </c>
      <c r="R12" s="5">
        <f t="shared" ref="R12" si="503">S12</f>
        <v>44614</v>
      </c>
      <c r="S12" s="5">
        <f t="shared" ref="S12" si="504">T12-Port2DC_FCL</f>
        <v>44614</v>
      </c>
      <c r="T12" s="12">
        <f t="shared" si="15"/>
        <v>44620</v>
      </c>
      <c r="U12" s="24"/>
      <c r="V12" s="5" t="e">
        <f t="shared" ref="V12" si="505">W12-ShipWindow</f>
        <v>#N/A</v>
      </c>
      <c r="W12" s="5" t="e">
        <f t="shared" ref="W12" si="506">X12</f>
        <v>#N/A</v>
      </c>
      <c r="X12" s="28" t="e">
        <f t="shared" ref="X12" si="507">Y12-OriginLoad_FCL</f>
        <v>#N/A</v>
      </c>
      <c r="Y12" s="5" t="e">
        <f t="shared" ref="Y12" si="508">Z12-MAX(C12:C12)</f>
        <v>#N/A</v>
      </c>
      <c r="Z12" s="5">
        <f t="shared" ref="Z12" si="509">AA12</f>
        <v>44642</v>
      </c>
      <c r="AA12" s="5">
        <f t="shared" ref="AA12" si="510">AB12-Port2DC_FCL</f>
        <v>44642</v>
      </c>
      <c r="AB12" s="12">
        <f t="shared" si="22"/>
        <v>44648</v>
      </c>
      <c r="AC12" s="24"/>
      <c r="AD12" s="5" t="e">
        <f t="shared" ref="AD12" si="511">AE12-ShipWindow</f>
        <v>#N/A</v>
      </c>
      <c r="AE12" s="5" t="e">
        <f t="shared" ref="AE12" si="512">AF12</f>
        <v>#N/A</v>
      </c>
      <c r="AF12" s="28" t="e">
        <f t="shared" ref="AF12" si="513">AG12-OriginLoad_FCL</f>
        <v>#N/A</v>
      </c>
      <c r="AG12" s="5" t="e">
        <f t="shared" ref="AG12" si="514">AH12-MAX(C12:C12)</f>
        <v>#N/A</v>
      </c>
      <c r="AH12" s="5">
        <f t="shared" ref="AH12" si="515">AI12</f>
        <v>44670</v>
      </c>
      <c r="AI12" s="5">
        <f t="shared" ref="AI12" si="516">AJ12-Port2DC_FCL</f>
        <v>44670</v>
      </c>
      <c r="AJ12" s="12">
        <f t="shared" si="29"/>
        <v>44676</v>
      </c>
      <c r="AK12" s="24"/>
      <c r="AL12" s="5" t="e">
        <f t="shared" ref="AL12" si="517">AM12-ShipWindow</f>
        <v>#N/A</v>
      </c>
      <c r="AM12" s="5" t="e">
        <f t="shared" ref="AM12" si="518">AN12</f>
        <v>#N/A</v>
      </c>
      <c r="AN12" s="28" t="e">
        <f t="shared" ref="AN12" si="519">AO12-OriginLoad_FCL</f>
        <v>#N/A</v>
      </c>
      <c r="AO12" s="5" t="e">
        <f t="shared" ref="AO12" si="520">AP12-MAX(C12:C12)</f>
        <v>#N/A</v>
      </c>
      <c r="AP12" s="5">
        <f t="shared" ref="AP12" si="521">AQ12</f>
        <v>44698</v>
      </c>
      <c r="AQ12" s="5">
        <f t="shared" ref="AQ12" si="522">AR12-Port2DC_FCL</f>
        <v>44698</v>
      </c>
      <c r="AR12" s="12">
        <f t="shared" si="36"/>
        <v>44704</v>
      </c>
      <c r="AS12" s="24"/>
      <c r="AT12" s="5" t="e">
        <f t="shared" ref="AT12" si="523">AU12-ShipWindow</f>
        <v>#N/A</v>
      </c>
      <c r="AU12" s="5" t="e">
        <f t="shared" ref="AU12" si="524">AV12</f>
        <v>#N/A</v>
      </c>
      <c r="AV12" s="28" t="e">
        <f t="shared" ref="AV12" si="525">AW12-OriginLoad_FCL</f>
        <v>#N/A</v>
      </c>
      <c r="AW12" s="5" t="e">
        <f t="shared" ref="AW12" si="526">AX12-MAX(C12:C12)</f>
        <v>#N/A</v>
      </c>
      <c r="AX12" s="5">
        <f t="shared" ref="AX12" si="527">AY12</f>
        <v>44726</v>
      </c>
      <c r="AY12" s="5">
        <f t="shared" ref="AY12" si="528">AZ12-Port2DC_FCL</f>
        <v>44726</v>
      </c>
      <c r="AZ12" s="12">
        <f t="shared" si="43"/>
        <v>44732</v>
      </c>
      <c r="BA12" s="24"/>
      <c r="BB12" s="5" t="e">
        <f t="shared" ref="BB12" si="529">BC12-ShipWindow</f>
        <v>#N/A</v>
      </c>
      <c r="BC12" s="5" t="e">
        <f t="shared" ref="BC12" si="530">BD12</f>
        <v>#N/A</v>
      </c>
      <c r="BD12" s="28" t="e">
        <f t="shared" ref="BD12" si="531">BE12-OriginLoad_FCL</f>
        <v>#N/A</v>
      </c>
      <c r="BE12" s="5" t="e">
        <f t="shared" ref="BE12" si="532">BF12-MAX(C12:C12)</f>
        <v>#N/A</v>
      </c>
      <c r="BF12" s="5">
        <f t="shared" ref="BF12" si="533">BG12</f>
        <v>44754</v>
      </c>
      <c r="BG12" s="5">
        <f t="shared" ref="BG12" si="534">BH12-Port2DC_FCL</f>
        <v>44754</v>
      </c>
      <c r="BH12" s="12">
        <f t="shared" si="50"/>
        <v>44760</v>
      </c>
      <c r="BI12" s="24"/>
      <c r="BJ12" s="5" t="e">
        <f t="shared" ref="BJ12" si="535">BK12-ShipWindow</f>
        <v>#N/A</v>
      </c>
      <c r="BK12" s="5" t="e">
        <f t="shared" ref="BK12" si="536">BL12</f>
        <v>#N/A</v>
      </c>
      <c r="BL12" s="28" t="e">
        <f t="shared" ref="BL12" si="537">BM12-OriginLoad_FCL</f>
        <v>#N/A</v>
      </c>
      <c r="BM12" s="5" t="e">
        <f t="shared" ref="BM12" si="538">BN12-MAX(C12:C12)</f>
        <v>#N/A</v>
      </c>
      <c r="BN12" s="5">
        <f t="shared" ref="BN12" si="539">BO12</f>
        <v>44782</v>
      </c>
      <c r="BO12" s="5">
        <f t="shared" ref="BO12" si="540">BP12-Port2DC_FCL</f>
        <v>44782</v>
      </c>
      <c r="BP12" s="12">
        <f t="shared" si="57"/>
        <v>44788</v>
      </c>
      <c r="BQ12" s="24"/>
      <c r="BR12" s="5" t="e">
        <f t="shared" ref="BR12" si="541">BS12-ShipWindow</f>
        <v>#N/A</v>
      </c>
      <c r="BS12" s="5" t="e">
        <f t="shared" ref="BS12" si="542">BT12</f>
        <v>#N/A</v>
      </c>
      <c r="BT12" s="28" t="e">
        <f t="shared" ref="BT12" si="543">BU12-OriginLoad_FCL</f>
        <v>#N/A</v>
      </c>
      <c r="BU12" s="5" t="e">
        <f t="shared" ref="BU12" si="544">BV12-MAX(C12:C12)</f>
        <v>#N/A</v>
      </c>
      <c r="BV12" s="5">
        <f t="shared" ref="BV12" si="545">BW12</f>
        <v>44810</v>
      </c>
      <c r="BW12" s="5">
        <f t="shared" ref="BW12" si="546">BX12-Port2DC_FCL</f>
        <v>44810</v>
      </c>
      <c r="BX12" s="12">
        <f t="shared" si="64"/>
        <v>44816</v>
      </c>
      <c r="BY12" s="24"/>
      <c r="BZ12" s="5" t="e">
        <f t="shared" ref="BZ12" si="547">CA12-ShipWindow</f>
        <v>#N/A</v>
      </c>
      <c r="CA12" s="5" t="e">
        <f t="shared" ref="CA12" si="548">CB12</f>
        <v>#N/A</v>
      </c>
      <c r="CB12" s="28" t="e">
        <f t="shared" ref="CB12" si="549">CC12-OriginLoad_FCL</f>
        <v>#N/A</v>
      </c>
      <c r="CC12" s="5" t="e">
        <f t="shared" ref="CC12" si="550">CD12-MAX(C12:C12)</f>
        <v>#N/A</v>
      </c>
      <c r="CD12" s="5">
        <f t="shared" ref="CD12" si="551">CE12</f>
        <v>44838</v>
      </c>
      <c r="CE12" s="5">
        <f t="shared" ref="CE12" si="552">CF12-Port2DC_FCL</f>
        <v>44838</v>
      </c>
      <c r="CF12" s="12">
        <f t="shared" si="71"/>
        <v>44844</v>
      </c>
      <c r="CG12" s="24"/>
      <c r="CH12" s="5" t="e">
        <f t="shared" ref="CH12" si="553">CI12-ShipWindow</f>
        <v>#N/A</v>
      </c>
      <c r="CI12" s="5" t="e">
        <f t="shared" ref="CI12" si="554">CJ12</f>
        <v>#N/A</v>
      </c>
      <c r="CJ12" s="28" t="e">
        <f t="shared" ref="CJ12" si="555">CK12-OriginLoad_FCL</f>
        <v>#N/A</v>
      </c>
      <c r="CK12" s="5" t="e">
        <f t="shared" ref="CK12" si="556">CL12-MAX(C12:C12)</f>
        <v>#N/A</v>
      </c>
      <c r="CL12" s="5">
        <f t="shared" ref="CL12" si="557">CM12</f>
        <v>44866</v>
      </c>
      <c r="CM12" s="5">
        <f t="shared" ref="CM12" si="558">CN12-Port2DC_FCL</f>
        <v>44866</v>
      </c>
      <c r="CN12" s="12">
        <f t="shared" si="78"/>
        <v>44872</v>
      </c>
      <c r="CO12" s="24"/>
      <c r="CP12" s="5" t="e">
        <f t="shared" ref="CP12" si="559">CQ12-ShipWindow</f>
        <v>#N/A</v>
      </c>
      <c r="CQ12" s="5" t="e">
        <f t="shared" ref="CQ12" si="560">CR12</f>
        <v>#N/A</v>
      </c>
      <c r="CR12" s="28" t="e">
        <f t="shared" ref="CR12" si="561">CS12-OriginLoad_FCL</f>
        <v>#N/A</v>
      </c>
      <c r="CS12" s="5" t="e">
        <f t="shared" ref="CS12" si="562">CT12-MAX(C12:C12)</f>
        <v>#N/A</v>
      </c>
      <c r="CT12" s="5">
        <f t="shared" ref="CT12" si="563">CU12</f>
        <v>44894</v>
      </c>
      <c r="CU12" s="5">
        <f t="shared" ref="CU12" si="564">CV12-Port2DC_FCL</f>
        <v>44894</v>
      </c>
      <c r="CV12" s="12">
        <f t="shared" si="85"/>
        <v>44900</v>
      </c>
      <c r="CW12" s="24"/>
      <c r="CX12" s="5" t="e">
        <f t="shared" ref="CX12" si="565">CY12-ShipWindow</f>
        <v>#N/A</v>
      </c>
      <c r="CY12" s="5" t="e">
        <f t="shared" ref="CY12" si="566">CZ12</f>
        <v>#N/A</v>
      </c>
      <c r="CZ12" s="28" t="e">
        <f t="shared" ref="CZ12" si="567">DA12-OriginLoad_FCL</f>
        <v>#N/A</v>
      </c>
      <c r="DA12" s="5" t="e">
        <f t="shared" ref="DA12" si="568">DB12-MAX(C12:C12)</f>
        <v>#N/A</v>
      </c>
      <c r="DB12" s="5">
        <f t="shared" ref="DB12" si="569">DC12</f>
        <v>44922</v>
      </c>
      <c r="DC12" s="5">
        <f t="shared" ref="DC12" si="570">DD12-Port2DC_FCL</f>
        <v>44922</v>
      </c>
      <c r="DD12" s="23">
        <f t="shared" si="92"/>
        <v>44928</v>
      </c>
      <c r="DE12" s="24"/>
    </row>
    <row r="13" spans="1:109" ht="11.25" customHeight="1">
      <c r="A13" s="4" t="s">
        <v>120</v>
      </c>
      <c r="B13" s="4" t="s">
        <v>65</v>
      </c>
      <c r="C13" s="3">
        <f t="shared" si="0"/>
        <v>1</v>
      </c>
      <c r="D13" s="49">
        <f t="shared" si="1"/>
        <v>16</v>
      </c>
      <c r="E13" s="24"/>
      <c r="F13" s="5">
        <f t="shared" si="2"/>
        <v>44576</v>
      </c>
      <c r="G13" s="5">
        <f t="shared" si="3"/>
        <v>44581</v>
      </c>
      <c r="H13" s="28">
        <f t="shared" si="4"/>
        <v>44581</v>
      </c>
      <c r="I13" s="5">
        <f t="shared" si="5"/>
        <v>44585</v>
      </c>
      <c r="J13" s="5">
        <f t="shared" si="6"/>
        <v>44586</v>
      </c>
      <c r="K13" s="5">
        <f t="shared" si="7"/>
        <v>44586</v>
      </c>
      <c r="L13" s="12">
        <f t="shared" si="8"/>
        <v>44592</v>
      </c>
      <c r="M13" s="24"/>
      <c r="N13" s="5">
        <f t="shared" si="9"/>
        <v>44604</v>
      </c>
      <c r="O13" s="5">
        <f t="shared" si="10"/>
        <v>44609</v>
      </c>
      <c r="P13" s="28">
        <f t="shared" si="11"/>
        <v>44609</v>
      </c>
      <c r="Q13" s="5">
        <f t="shared" si="12"/>
        <v>44613</v>
      </c>
      <c r="R13" s="5">
        <f t="shared" si="13"/>
        <v>44614</v>
      </c>
      <c r="S13" s="5">
        <f t="shared" si="14"/>
        <v>44614</v>
      </c>
      <c r="T13" s="12">
        <f t="shared" si="15"/>
        <v>44620</v>
      </c>
      <c r="U13" s="24"/>
      <c r="V13" s="5">
        <f t="shared" si="16"/>
        <v>44632</v>
      </c>
      <c r="W13" s="5">
        <f t="shared" si="17"/>
        <v>44637</v>
      </c>
      <c r="X13" s="28">
        <f t="shared" si="18"/>
        <v>44637</v>
      </c>
      <c r="Y13" s="5">
        <f t="shared" si="19"/>
        <v>44641</v>
      </c>
      <c r="Z13" s="5">
        <f t="shared" si="20"/>
        <v>44642</v>
      </c>
      <c r="AA13" s="5">
        <f t="shared" si="21"/>
        <v>44642</v>
      </c>
      <c r="AB13" s="12">
        <f t="shared" si="22"/>
        <v>44648</v>
      </c>
      <c r="AC13" s="24"/>
      <c r="AD13" s="5">
        <f t="shared" si="23"/>
        <v>44660</v>
      </c>
      <c r="AE13" s="5">
        <f t="shared" si="24"/>
        <v>44665</v>
      </c>
      <c r="AF13" s="28">
        <f t="shared" si="25"/>
        <v>44665</v>
      </c>
      <c r="AG13" s="5">
        <f t="shared" si="26"/>
        <v>44669</v>
      </c>
      <c r="AH13" s="5">
        <f t="shared" si="27"/>
        <v>44670</v>
      </c>
      <c r="AI13" s="5">
        <f t="shared" si="28"/>
        <v>44670</v>
      </c>
      <c r="AJ13" s="12">
        <f t="shared" si="29"/>
        <v>44676</v>
      </c>
      <c r="AK13" s="24"/>
      <c r="AL13" s="5">
        <f t="shared" si="30"/>
        <v>44688</v>
      </c>
      <c r="AM13" s="5">
        <f t="shared" si="31"/>
        <v>44693</v>
      </c>
      <c r="AN13" s="28">
        <f t="shared" si="32"/>
        <v>44693</v>
      </c>
      <c r="AO13" s="5">
        <f t="shared" si="33"/>
        <v>44697</v>
      </c>
      <c r="AP13" s="5">
        <f t="shared" si="34"/>
        <v>44698</v>
      </c>
      <c r="AQ13" s="5">
        <f t="shared" si="35"/>
        <v>44698</v>
      </c>
      <c r="AR13" s="12">
        <f t="shared" si="36"/>
        <v>44704</v>
      </c>
      <c r="AS13" s="24"/>
      <c r="AT13" s="5">
        <f t="shared" si="37"/>
        <v>44716</v>
      </c>
      <c r="AU13" s="5">
        <f t="shared" si="38"/>
        <v>44721</v>
      </c>
      <c r="AV13" s="28">
        <f t="shared" si="39"/>
        <v>44721</v>
      </c>
      <c r="AW13" s="5">
        <f t="shared" si="40"/>
        <v>44725</v>
      </c>
      <c r="AX13" s="5">
        <f t="shared" si="41"/>
        <v>44726</v>
      </c>
      <c r="AY13" s="5">
        <f t="shared" si="42"/>
        <v>44726</v>
      </c>
      <c r="AZ13" s="12">
        <f t="shared" si="43"/>
        <v>44732</v>
      </c>
      <c r="BA13" s="24"/>
      <c r="BB13" s="5">
        <f t="shared" si="44"/>
        <v>44744</v>
      </c>
      <c r="BC13" s="5">
        <f t="shared" si="45"/>
        <v>44749</v>
      </c>
      <c r="BD13" s="28">
        <f t="shared" si="46"/>
        <v>44749</v>
      </c>
      <c r="BE13" s="5">
        <f t="shared" si="47"/>
        <v>44753</v>
      </c>
      <c r="BF13" s="5">
        <f t="shared" si="48"/>
        <v>44754</v>
      </c>
      <c r="BG13" s="5">
        <f t="shared" si="49"/>
        <v>44754</v>
      </c>
      <c r="BH13" s="12">
        <f t="shared" si="50"/>
        <v>44760</v>
      </c>
      <c r="BI13" s="24"/>
      <c r="BJ13" s="5">
        <f t="shared" si="51"/>
        <v>44772</v>
      </c>
      <c r="BK13" s="5">
        <f t="shared" si="52"/>
        <v>44777</v>
      </c>
      <c r="BL13" s="28">
        <f t="shared" si="53"/>
        <v>44777</v>
      </c>
      <c r="BM13" s="5">
        <f t="shared" si="54"/>
        <v>44781</v>
      </c>
      <c r="BN13" s="5">
        <f t="shared" si="55"/>
        <v>44782</v>
      </c>
      <c r="BO13" s="5">
        <f t="shared" si="56"/>
        <v>44782</v>
      </c>
      <c r="BP13" s="12">
        <f t="shared" si="57"/>
        <v>44788</v>
      </c>
      <c r="BQ13" s="24"/>
      <c r="BR13" s="5">
        <f t="shared" si="58"/>
        <v>44800</v>
      </c>
      <c r="BS13" s="5">
        <f t="shared" si="59"/>
        <v>44805</v>
      </c>
      <c r="BT13" s="28">
        <f t="shared" si="60"/>
        <v>44805</v>
      </c>
      <c r="BU13" s="5">
        <f t="shared" si="61"/>
        <v>44809</v>
      </c>
      <c r="BV13" s="5">
        <f t="shared" si="62"/>
        <v>44810</v>
      </c>
      <c r="BW13" s="5">
        <f t="shared" si="63"/>
        <v>44810</v>
      </c>
      <c r="BX13" s="12">
        <f t="shared" si="64"/>
        <v>44816</v>
      </c>
      <c r="BY13" s="24"/>
      <c r="BZ13" s="5">
        <f t="shared" si="65"/>
        <v>44828</v>
      </c>
      <c r="CA13" s="5">
        <f t="shared" si="66"/>
        <v>44833</v>
      </c>
      <c r="CB13" s="28">
        <f t="shared" si="67"/>
        <v>44833</v>
      </c>
      <c r="CC13" s="5">
        <f t="shared" si="68"/>
        <v>44837</v>
      </c>
      <c r="CD13" s="5">
        <f t="shared" si="69"/>
        <v>44838</v>
      </c>
      <c r="CE13" s="5">
        <f t="shared" si="70"/>
        <v>44838</v>
      </c>
      <c r="CF13" s="12">
        <f t="shared" si="71"/>
        <v>44844</v>
      </c>
      <c r="CG13" s="24"/>
      <c r="CH13" s="5">
        <f t="shared" si="72"/>
        <v>44856</v>
      </c>
      <c r="CI13" s="5">
        <f t="shared" si="73"/>
        <v>44861</v>
      </c>
      <c r="CJ13" s="28">
        <f t="shared" si="74"/>
        <v>44861</v>
      </c>
      <c r="CK13" s="5">
        <f t="shared" si="75"/>
        <v>44865</v>
      </c>
      <c r="CL13" s="5">
        <f t="shared" si="76"/>
        <v>44866</v>
      </c>
      <c r="CM13" s="5">
        <f t="shared" si="77"/>
        <v>44866</v>
      </c>
      <c r="CN13" s="12">
        <f t="shared" si="78"/>
        <v>44872</v>
      </c>
      <c r="CO13" s="24"/>
      <c r="CP13" s="5">
        <f t="shared" si="79"/>
        <v>44884</v>
      </c>
      <c r="CQ13" s="5">
        <f t="shared" si="80"/>
        <v>44889</v>
      </c>
      <c r="CR13" s="28">
        <f t="shared" si="81"/>
        <v>44889</v>
      </c>
      <c r="CS13" s="5">
        <f t="shared" si="82"/>
        <v>44893</v>
      </c>
      <c r="CT13" s="5">
        <f t="shared" si="83"/>
        <v>44894</v>
      </c>
      <c r="CU13" s="5">
        <f t="shared" si="84"/>
        <v>44894</v>
      </c>
      <c r="CV13" s="12">
        <f t="shared" si="85"/>
        <v>44900</v>
      </c>
      <c r="CW13" s="24"/>
      <c r="CX13" s="5">
        <f t="shared" si="86"/>
        <v>44912</v>
      </c>
      <c r="CY13" s="5">
        <f t="shared" si="87"/>
        <v>44917</v>
      </c>
      <c r="CZ13" s="28">
        <f t="shared" si="88"/>
        <v>44917</v>
      </c>
      <c r="DA13" s="5">
        <f t="shared" si="89"/>
        <v>44921</v>
      </c>
      <c r="DB13" s="5">
        <f t="shared" si="90"/>
        <v>44922</v>
      </c>
      <c r="DC13" s="5">
        <f t="shared" si="91"/>
        <v>44922</v>
      </c>
      <c r="DD13" s="23">
        <f t="shared" si="92"/>
        <v>44928</v>
      </c>
      <c r="DE13" s="24"/>
    </row>
    <row r="14" spans="1:109" s="1" customFormat="1" ht="11.25" customHeight="1">
      <c r="A14" s="4" t="s">
        <v>137</v>
      </c>
      <c r="B14" s="4" t="s">
        <v>65</v>
      </c>
      <c r="C14" s="3">
        <f t="shared" si="0"/>
        <v>1</v>
      </c>
      <c r="D14" s="49">
        <f t="shared" si="1"/>
        <v>16</v>
      </c>
      <c r="E14" s="24"/>
      <c r="F14" s="5">
        <f t="shared" ref="F14" si="571">G14-ShipWindow</f>
        <v>44576</v>
      </c>
      <c r="G14" s="5">
        <f t="shared" ref="G14" si="572">H14</f>
        <v>44581</v>
      </c>
      <c r="H14" s="28">
        <f t="shared" ref="H14" si="573">I14-OriginLoad_FCL</f>
        <v>44581</v>
      </c>
      <c r="I14" s="5">
        <f t="shared" ref="I14" si="574">J14-MAX(C14:C14)</f>
        <v>44585</v>
      </c>
      <c r="J14" s="5">
        <f t="shared" ref="J14" si="575">K14</f>
        <v>44586</v>
      </c>
      <c r="K14" s="5">
        <f t="shared" ref="K14" si="576">L14-Port2DC_FCL</f>
        <v>44586</v>
      </c>
      <c r="L14" s="12">
        <f t="shared" si="8"/>
        <v>44592</v>
      </c>
      <c r="M14" s="24"/>
      <c r="N14" s="5">
        <f t="shared" ref="N14" si="577">O14-ShipWindow</f>
        <v>44604</v>
      </c>
      <c r="O14" s="5">
        <f t="shared" ref="O14" si="578">P14</f>
        <v>44609</v>
      </c>
      <c r="P14" s="28">
        <f t="shared" ref="P14" si="579">Q14-OriginLoad_FCL</f>
        <v>44609</v>
      </c>
      <c r="Q14" s="5">
        <f t="shared" ref="Q14" si="580">R14-MAX(C14:C14)</f>
        <v>44613</v>
      </c>
      <c r="R14" s="5">
        <f t="shared" ref="R14" si="581">S14</f>
        <v>44614</v>
      </c>
      <c r="S14" s="5">
        <f t="shared" ref="S14" si="582">T14-Port2DC_FCL</f>
        <v>44614</v>
      </c>
      <c r="T14" s="12">
        <f t="shared" si="15"/>
        <v>44620</v>
      </c>
      <c r="U14" s="24"/>
      <c r="V14" s="5">
        <f t="shared" ref="V14" si="583">W14-ShipWindow</f>
        <v>44632</v>
      </c>
      <c r="W14" s="5">
        <f t="shared" ref="W14" si="584">X14</f>
        <v>44637</v>
      </c>
      <c r="X14" s="28">
        <f t="shared" ref="X14" si="585">Y14-OriginLoad_FCL</f>
        <v>44637</v>
      </c>
      <c r="Y14" s="5">
        <f t="shared" ref="Y14" si="586">Z14-MAX(C14:C14)</f>
        <v>44641</v>
      </c>
      <c r="Z14" s="5">
        <f t="shared" ref="Z14" si="587">AA14</f>
        <v>44642</v>
      </c>
      <c r="AA14" s="5">
        <f t="shared" ref="AA14" si="588">AB14-Port2DC_FCL</f>
        <v>44642</v>
      </c>
      <c r="AB14" s="12">
        <f t="shared" si="22"/>
        <v>44648</v>
      </c>
      <c r="AC14" s="24"/>
      <c r="AD14" s="5">
        <f t="shared" ref="AD14" si="589">AE14-ShipWindow</f>
        <v>44660</v>
      </c>
      <c r="AE14" s="5">
        <f t="shared" ref="AE14" si="590">AF14</f>
        <v>44665</v>
      </c>
      <c r="AF14" s="28">
        <f t="shared" ref="AF14" si="591">AG14-OriginLoad_FCL</f>
        <v>44665</v>
      </c>
      <c r="AG14" s="5">
        <f t="shared" ref="AG14" si="592">AH14-MAX(C14:C14)</f>
        <v>44669</v>
      </c>
      <c r="AH14" s="5">
        <f t="shared" ref="AH14" si="593">AI14</f>
        <v>44670</v>
      </c>
      <c r="AI14" s="5">
        <f t="shared" ref="AI14" si="594">AJ14-Port2DC_FCL</f>
        <v>44670</v>
      </c>
      <c r="AJ14" s="12">
        <f t="shared" si="29"/>
        <v>44676</v>
      </c>
      <c r="AK14" s="24"/>
      <c r="AL14" s="5">
        <f t="shared" ref="AL14" si="595">AM14-ShipWindow</f>
        <v>44688</v>
      </c>
      <c r="AM14" s="5">
        <f t="shared" ref="AM14" si="596">AN14</f>
        <v>44693</v>
      </c>
      <c r="AN14" s="28">
        <f t="shared" ref="AN14" si="597">AO14-OriginLoad_FCL</f>
        <v>44693</v>
      </c>
      <c r="AO14" s="5">
        <f t="shared" ref="AO14" si="598">AP14-MAX(C14:C14)</f>
        <v>44697</v>
      </c>
      <c r="AP14" s="5">
        <f t="shared" ref="AP14" si="599">AQ14</f>
        <v>44698</v>
      </c>
      <c r="AQ14" s="5">
        <f t="shared" ref="AQ14" si="600">AR14-Port2DC_FCL</f>
        <v>44698</v>
      </c>
      <c r="AR14" s="12">
        <f t="shared" si="36"/>
        <v>44704</v>
      </c>
      <c r="AS14" s="24"/>
      <c r="AT14" s="5">
        <f t="shared" ref="AT14" si="601">AU14-ShipWindow</f>
        <v>44716</v>
      </c>
      <c r="AU14" s="5">
        <f t="shared" ref="AU14" si="602">AV14</f>
        <v>44721</v>
      </c>
      <c r="AV14" s="28">
        <f t="shared" ref="AV14" si="603">AW14-OriginLoad_FCL</f>
        <v>44721</v>
      </c>
      <c r="AW14" s="5">
        <f t="shared" ref="AW14" si="604">AX14-MAX(C14:C14)</f>
        <v>44725</v>
      </c>
      <c r="AX14" s="5">
        <f t="shared" ref="AX14" si="605">AY14</f>
        <v>44726</v>
      </c>
      <c r="AY14" s="5">
        <f t="shared" ref="AY14" si="606">AZ14-Port2DC_FCL</f>
        <v>44726</v>
      </c>
      <c r="AZ14" s="12">
        <f t="shared" si="43"/>
        <v>44732</v>
      </c>
      <c r="BA14" s="24"/>
      <c r="BB14" s="5">
        <f t="shared" ref="BB14" si="607">BC14-ShipWindow</f>
        <v>44744</v>
      </c>
      <c r="BC14" s="5">
        <f t="shared" ref="BC14" si="608">BD14</f>
        <v>44749</v>
      </c>
      <c r="BD14" s="28">
        <f t="shared" ref="BD14" si="609">BE14-OriginLoad_FCL</f>
        <v>44749</v>
      </c>
      <c r="BE14" s="5">
        <f t="shared" ref="BE14" si="610">BF14-MAX(C14:C14)</f>
        <v>44753</v>
      </c>
      <c r="BF14" s="5">
        <f t="shared" ref="BF14" si="611">BG14</f>
        <v>44754</v>
      </c>
      <c r="BG14" s="5">
        <f t="shared" ref="BG14" si="612">BH14-Port2DC_FCL</f>
        <v>44754</v>
      </c>
      <c r="BH14" s="12">
        <f t="shared" si="50"/>
        <v>44760</v>
      </c>
      <c r="BI14" s="24"/>
      <c r="BJ14" s="5">
        <f t="shared" ref="BJ14" si="613">BK14-ShipWindow</f>
        <v>44772</v>
      </c>
      <c r="BK14" s="5">
        <f t="shared" ref="BK14" si="614">BL14</f>
        <v>44777</v>
      </c>
      <c r="BL14" s="28">
        <f t="shared" ref="BL14" si="615">BM14-OriginLoad_FCL</f>
        <v>44777</v>
      </c>
      <c r="BM14" s="5">
        <f t="shared" ref="BM14" si="616">BN14-MAX(C14:C14)</f>
        <v>44781</v>
      </c>
      <c r="BN14" s="5">
        <f t="shared" ref="BN14" si="617">BO14</f>
        <v>44782</v>
      </c>
      <c r="BO14" s="5">
        <f t="shared" ref="BO14" si="618">BP14-Port2DC_FCL</f>
        <v>44782</v>
      </c>
      <c r="BP14" s="12">
        <f t="shared" si="57"/>
        <v>44788</v>
      </c>
      <c r="BQ14" s="24"/>
      <c r="BR14" s="5">
        <f t="shared" ref="BR14" si="619">BS14-ShipWindow</f>
        <v>44800</v>
      </c>
      <c r="BS14" s="5">
        <f t="shared" ref="BS14" si="620">BT14</f>
        <v>44805</v>
      </c>
      <c r="BT14" s="28">
        <f t="shared" ref="BT14" si="621">BU14-OriginLoad_FCL</f>
        <v>44805</v>
      </c>
      <c r="BU14" s="5">
        <f t="shared" ref="BU14" si="622">BV14-MAX(C14:C14)</f>
        <v>44809</v>
      </c>
      <c r="BV14" s="5">
        <f t="shared" ref="BV14" si="623">BW14</f>
        <v>44810</v>
      </c>
      <c r="BW14" s="5">
        <f t="shared" ref="BW14" si="624">BX14-Port2DC_FCL</f>
        <v>44810</v>
      </c>
      <c r="BX14" s="12">
        <f t="shared" si="64"/>
        <v>44816</v>
      </c>
      <c r="BY14" s="24"/>
      <c r="BZ14" s="5">
        <f t="shared" ref="BZ14" si="625">CA14-ShipWindow</f>
        <v>44828</v>
      </c>
      <c r="CA14" s="5">
        <f t="shared" ref="CA14" si="626">CB14</f>
        <v>44833</v>
      </c>
      <c r="CB14" s="28">
        <f t="shared" ref="CB14" si="627">CC14-OriginLoad_FCL</f>
        <v>44833</v>
      </c>
      <c r="CC14" s="5">
        <f t="shared" ref="CC14" si="628">CD14-MAX(C14:C14)</f>
        <v>44837</v>
      </c>
      <c r="CD14" s="5">
        <f t="shared" ref="CD14" si="629">CE14</f>
        <v>44838</v>
      </c>
      <c r="CE14" s="5">
        <f t="shared" ref="CE14" si="630">CF14-Port2DC_FCL</f>
        <v>44838</v>
      </c>
      <c r="CF14" s="12">
        <f t="shared" si="71"/>
        <v>44844</v>
      </c>
      <c r="CG14" s="24"/>
      <c r="CH14" s="5">
        <f t="shared" ref="CH14" si="631">CI14-ShipWindow</f>
        <v>44856</v>
      </c>
      <c r="CI14" s="5">
        <f t="shared" ref="CI14" si="632">CJ14</f>
        <v>44861</v>
      </c>
      <c r="CJ14" s="28">
        <f t="shared" ref="CJ14" si="633">CK14-OriginLoad_FCL</f>
        <v>44861</v>
      </c>
      <c r="CK14" s="5">
        <f t="shared" ref="CK14" si="634">CL14-MAX(C14:C14)</f>
        <v>44865</v>
      </c>
      <c r="CL14" s="5">
        <f t="shared" ref="CL14" si="635">CM14</f>
        <v>44866</v>
      </c>
      <c r="CM14" s="5">
        <f t="shared" ref="CM14" si="636">CN14-Port2DC_FCL</f>
        <v>44866</v>
      </c>
      <c r="CN14" s="12">
        <f t="shared" si="78"/>
        <v>44872</v>
      </c>
      <c r="CO14" s="24"/>
      <c r="CP14" s="5">
        <f t="shared" ref="CP14" si="637">CQ14-ShipWindow</f>
        <v>44884</v>
      </c>
      <c r="CQ14" s="5">
        <f t="shared" ref="CQ14" si="638">CR14</f>
        <v>44889</v>
      </c>
      <c r="CR14" s="28">
        <f t="shared" ref="CR14" si="639">CS14-OriginLoad_FCL</f>
        <v>44889</v>
      </c>
      <c r="CS14" s="5">
        <f t="shared" ref="CS14" si="640">CT14-MAX(C14:C14)</f>
        <v>44893</v>
      </c>
      <c r="CT14" s="5">
        <f t="shared" ref="CT14" si="641">CU14</f>
        <v>44894</v>
      </c>
      <c r="CU14" s="5">
        <f t="shared" ref="CU14" si="642">CV14-Port2DC_FCL</f>
        <v>44894</v>
      </c>
      <c r="CV14" s="12">
        <f t="shared" si="85"/>
        <v>44900</v>
      </c>
      <c r="CW14" s="24"/>
      <c r="CX14" s="5">
        <f t="shared" ref="CX14" si="643">CY14-ShipWindow</f>
        <v>44912</v>
      </c>
      <c r="CY14" s="5">
        <f t="shared" ref="CY14" si="644">CZ14</f>
        <v>44917</v>
      </c>
      <c r="CZ14" s="28">
        <f t="shared" ref="CZ14" si="645">DA14-OriginLoad_FCL</f>
        <v>44917</v>
      </c>
      <c r="DA14" s="5">
        <f t="shared" ref="DA14" si="646">DB14-MAX(C14:C14)</f>
        <v>44921</v>
      </c>
      <c r="DB14" s="5">
        <f t="shared" ref="DB14" si="647">DC14</f>
        <v>44922</v>
      </c>
      <c r="DC14" s="5">
        <f t="shared" ref="DC14" si="648">DD14-Port2DC_FCL</f>
        <v>44922</v>
      </c>
      <c r="DD14" s="23">
        <f t="shared" si="92"/>
        <v>44928</v>
      </c>
      <c r="DE14" s="24"/>
    </row>
    <row r="15" spans="1:109" s="1" customFormat="1" ht="11.25" customHeight="1">
      <c r="A15" s="4" t="s">
        <v>82</v>
      </c>
      <c r="B15" s="4" t="s">
        <v>65</v>
      </c>
      <c r="C15" s="3">
        <f t="shared" si="0"/>
        <v>1</v>
      </c>
      <c r="D15" s="49">
        <f t="shared" si="1"/>
        <v>16</v>
      </c>
      <c r="E15" s="24"/>
      <c r="F15" s="5">
        <f t="shared" si="2"/>
        <v>44576</v>
      </c>
      <c r="G15" s="5">
        <f t="shared" si="3"/>
        <v>44581</v>
      </c>
      <c r="H15" s="28">
        <f t="shared" si="4"/>
        <v>44581</v>
      </c>
      <c r="I15" s="5">
        <f t="shared" si="5"/>
        <v>44585</v>
      </c>
      <c r="J15" s="5">
        <f t="shared" si="6"/>
        <v>44586</v>
      </c>
      <c r="K15" s="5">
        <f t="shared" si="7"/>
        <v>44586</v>
      </c>
      <c r="L15" s="12">
        <f t="shared" si="8"/>
        <v>44592</v>
      </c>
      <c r="M15" s="24"/>
      <c r="N15" s="5">
        <f t="shared" si="9"/>
        <v>44604</v>
      </c>
      <c r="O15" s="5">
        <f t="shared" si="10"/>
        <v>44609</v>
      </c>
      <c r="P15" s="28">
        <f t="shared" si="11"/>
        <v>44609</v>
      </c>
      <c r="Q15" s="5">
        <f t="shared" si="12"/>
        <v>44613</v>
      </c>
      <c r="R15" s="5">
        <f t="shared" si="13"/>
        <v>44614</v>
      </c>
      <c r="S15" s="5">
        <f t="shared" si="14"/>
        <v>44614</v>
      </c>
      <c r="T15" s="12">
        <f t="shared" si="15"/>
        <v>44620</v>
      </c>
      <c r="U15" s="24"/>
      <c r="V15" s="5">
        <f t="shared" si="16"/>
        <v>44632</v>
      </c>
      <c r="W15" s="5">
        <f t="shared" si="17"/>
        <v>44637</v>
      </c>
      <c r="X15" s="28">
        <f t="shared" si="18"/>
        <v>44637</v>
      </c>
      <c r="Y15" s="5">
        <f t="shared" si="19"/>
        <v>44641</v>
      </c>
      <c r="Z15" s="5">
        <f t="shared" si="20"/>
        <v>44642</v>
      </c>
      <c r="AA15" s="5">
        <f t="shared" si="21"/>
        <v>44642</v>
      </c>
      <c r="AB15" s="12">
        <f t="shared" si="22"/>
        <v>44648</v>
      </c>
      <c r="AC15" s="24"/>
      <c r="AD15" s="5">
        <f t="shared" si="23"/>
        <v>44660</v>
      </c>
      <c r="AE15" s="5">
        <f t="shared" si="24"/>
        <v>44665</v>
      </c>
      <c r="AF15" s="28">
        <f t="shared" si="25"/>
        <v>44665</v>
      </c>
      <c r="AG15" s="5">
        <f t="shared" si="26"/>
        <v>44669</v>
      </c>
      <c r="AH15" s="5">
        <f t="shared" si="27"/>
        <v>44670</v>
      </c>
      <c r="AI15" s="5">
        <f t="shared" si="28"/>
        <v>44670</v>
      </c>
      <c r="AJ15" s="12">
        <f t="shared" si="29"/>
        <v>44676</v>
      </c>
      <c r="AK15" s="24"/>
      <c r="AL15" s="5">
        <f t="shared" si="30"/>
        <v>44688</v>
      </c>
      <c r="AM15" s="5">
        <f t="shared" si="31"/>
        <v>44693</v>
      </c>
      <c r="AN15" s="28">
        <f t="shared" si="32"/>
        <v>44693</v>
      </c>
      <c r="AO15" s="5">
        <f t="shared" si="33"/>
        <v>44697</v>
      </c>
      <c r="AP15" s="5">
        <f t="shared" si="34"/>
        <v>44698</v>
      </c>
      <c r="AQ15" s="5">
        <f t="shared" si="35"/>
        <v>44698</v>
      </c>
      <c r="AR15" s="12">
        <f t="shared" si="36"/>
        <v>44704</v>
      </c>
      <c r="AS15" s="24"/>
      <c r="AT15" s="5">
        <f t="shared" si="37"/>
        <v>44716</v>
      </c>
      <c r="AU15" s="5">
        <f t="shared" si="38"/>
        <v>44721</v>
      </c>
      <c r="AV15" s="28">
        <f t="shared" si="39"/>
        <v>44721</v>
      </c>
      <c r="AW15" s="5">
        <f t="shared" si="40"/>
        <v>44725</v>
      </c>
      <c r="AX15" s="5">
        <f t="shared" si="41"/>
        <v>44726</v>
      </c>
      <c r="AY15" s="5">
        <f t="shared" si="42"/>
        <v>44726</v>
      </c>
      <c r="AZ15" s="12">
        <f t="shared" si="43"/>
        <v>44732</v>
      </c>
      <c r="BA15" s="24"/>
      <c r="BB15" s="5">
        <f t="shared" si="44"/>
        <v>44744</v>
      </c>
      <c r="BC15" s="5">
        <f t="shared" si="45"/>
        <v>44749</v>
      </c>
      <c r="BD15" s="28">
        <f t="shared" si="46"/>
        <v>44749</v>
      </c>
      <c r="BE15" s="5">
        <f t="shared" si="47"/>
        <v>44753</v>
      </c>
      <c r="BF15" s="5">
        <f t="shared" si="48"/>
        <v>44754</v>
      </c>
      <c r="BG15" s="5">
        <f t="shared" si="49"/>
        <v>44754</v>
      </c>
      <c r="BH15" s="12">
        <f t="shared" si="50"/>
        <v>44760</v>
      </c>
      <c r="BI15" s="24"/>
      <c r="BJ15" s="5">
        <f t="shared" si="51"/>
        <v>44772</v>
      </c>
      <c r="BK15" s="5">
        <f t="shared" si="52"/>
        <v>44777</v>
      </c>
      <c r="BL15" s="28">
        <f t="shared" si="53"/>
        <v>44777</v>
      </c>
      <c r="BM15" s="5">
        <f t="shared" si="54"/>
        <v>44781</v>
      </c>
      <c r="BN15" s="5">
        <f t="shared" si="55"/>
        <v>44782</v>
      </c>
      <c r="BO15" s="5">
        <f t="shared" si="56"/>
        <v>44782</v>
      </c>
      <c r="BP15" s="12">
        <f t="shared" si="57"/>
        <v>44788</v>
      </c>
      <c r="BQ15" s="24"/>
      <c r="BR15" s="5">
        <f t="shared" si="58"/>
        <v>44800</v>
      </c>
      <c r="BS15" s="5">
        <f t="shared" si="59"/>
        <v>44805</v>
      </c>
      <c r="BT15" s="28">
        <f t="shared" si="60"/>
        <v>44805</v>
      </c>
      <c r="BU15" s="5">
        <f t="shared" si="61"/>
        <v>44809</v>
      </c>
      <c r="BV15" s="5">
        <f t="shared" si="62"/>
        <v>44810</v>
      </c>
      <c r="BW15" s="5">
        <f t="shared" si="63"/>
        <v>44810</v>
      </c>
      <c r="BX15" s="12">
        <f t="shared" si="64"/>
        <v>44816</v>
      </c>
      <c r="BY15" s="24"/>
      <c r="BZ15" s="5">
        <f t="shared" si="65"/>
        <v>44828</v>
      </c>
      <c r="CA15" s="5">
        <f t="shared" si="66"/>
        <v>44833</v>
      </c>
      <c r="CB15" s="28">
        <f t="shared" si="67"/>
        <v>44833</v>
      </c>
      <c r="CC15" s="5">
        <f t="shared" si="68"/>
        <v>44837</v>
      </c>
      <c r="CD15" s="5">
        <f t="shared" si="69"/>
        <v>44838</v>
      </c>
      <c r="CE15" s="5">
        <f t="shared" si="70"/>
        <v>44838</v>
      </c>
      <c r="CF15" s="12">
        <f t="shared" si="71"/>
        <v>44844</v>
      </c>
      <c r="CG15" s="24"/>
      <c r="CH15" s="5">
        <f t="shared" si="72"/>
        <v>44856</v>
      </c>
      <c r="CI15" s="5">
        <f t="shared" si="73"/>
        <v>44861</v>
      </c>
      <c r="CJ15" s="28">
        <f t="shared" si="74"/>
        <v>44861</v>
      </c>
      <c r="CK15" s="5">
        <f t="shared" si="75"/>
        <v>44865</v>
      </c>
      <c r="CL15" s="5">
        <f t="shared" si="76"/>
        <v>44866</v>
      </c>
      <c r="CM15" s="5">
        <f t="shared" si="77"/>
        <v>44866</v>
      </c>
      <c r="CN15" s="12">
        <f t="shared" si="78"/>
        <v>44872</v>
      </c>
      <c r="CO15" s="24"/>
      <c r="CP15" s="5">
        <f t="shared" si="79"/>
        <v>44884</v>
      </c>
      <c r="CQ15" s="5">
        <f t="shared" si="80"/>
        <v>44889</v>
      </c>
      <c r="CR15" s="28">
        <f t="shared" si="81"/>
        <v>44889</v>
      </c>
      <c r="CS15" s="5">
        <f t="shared" si="82"/>
        <v>44893</v>
      </c>
      <c r="CT15" s="5">
        <f t="shared" si="83"/>
        <v>44894</v>
      </c>
      <c r="CU15" s="5">
        <f t="shared" si="84"/>
        <v>44894</v>
      </c>
      <c r="CV15" s="12">
        <f t="shared" si="85"/>
        <v>44900</v>
      </c>
      <c r="CW15" s="24"/>
      <c r="CX15" s="5">
        <f t="shared" si="86"/>
        <v>44912</v>
      </c>
      <c r="CY15" s="5">
        <f t="shared" si="87"/>
        <v>44917</v>
      </c>
      <c r="CZ15" s="28">
        <f t="shared" si="88"/>
        <v>44917</v>
      </c>
      <c r="DA15" s="5">
        <f t="shared" si="89"/>
        <v>44921</v>
      </c>
      <c r="DB15" s="5">
        <f t="shared" si="90"/>
        <v>44922</v>
      </c>
      <c r="DC15" s="5">
        <f t="shared" si="91"/>
        <v>44922</v>
      </c>
      <c r="DD15" s="23">
        <f t="shared" si="92"/>
        <v>44928</v>
      </c>
      <c r="DE15" s="24"/>
    </row>
    <row r="16" spans="1:109" s="1" customFormat="1" ht="11.25" customHeight="1">
      <c r="A16" s="4" t="s">
        <v>161</v>
      </c>
      <c r="B16" s="4" t="s">
        <v>65</v>
      </c>
      <c r="C16" s="3" t="e">
        <f t="shared" si="0"/>
        <v>#N/A</v>
      </c>
      <c r="D16" s="49" t="e">
        <f t="shared" si="1"/>
        <v>#N/A</v>
      </c>
      <c r="E16" s="24"/>
      <c r="F16" s="5" t="e">
        <f t="shared" si="2"/>
        <v>#N/A</v>
      </c>
      <c r="G16" s="5" t="e">
        <f t="shared" si="3"/>
        <v>#N/A</v>
      </c>
      <c r="H16" s="28" t="e">
        <f t="shared" si="4"/>
        <v>#N/A</v>
      </c>
      <c r="I16" s="5" t="e">
        <f t="shared" si="5"/>
        <v>#N/A</v>
      </c>
      <c r="J16" s="5">
        <f t="shared" si="6"/>
        <v>44586</v>
      </c>
      <c r="K16" s="5">
        <f t="shared" si="7"/>
        <v>44586</v>
      </c>
      <c r="L16" s="12">
        <f t="shared" si="8"/>
        <v>44592</v>
      </c>
      <c r="M16" s="24"/>
      <c r="N16" s="5" t="e">
        <f t="shared" si="9"/>
        <v>#N/A</v>
      </c>
      <c r="O16" s="5" t="e">
        <f t="shared" si="10"/>
        <v>#N/A</v>
      </c>
      <c r="P16" s="28" t="e">
        <f t="shared" si="11"/>
        <v>#N/A</v>
      </c>
      <c r="Q16" s="5" t="e">
        <f t="shared" si="12"/>
        <v>#N/A</v>
      </c>
      <c r="R16" s="5">
        <f t="shared" si="13"/>
        <v>44614</v>
      </c>
      <c r="S16" s="5">
        <f t="shared" si="14"/>
        <v>44614</v>
      </c>
      <c r="T16" s="12">
        <f t="shared" si="15"/>
        <v>44620</v>
      </c>
      <c r="U16" s="24"/>
      <c r="V16" s="5" t="e">
        <f t="shared" si="16"/>
        <v>#N/A</v>
      </c>
      <c r="W16" s="5" t="e">
        <f t="shared" si="17"/>
        <v>#N/A</v>
      </c>
      <c r="X16" s="28" t="e">
        <f t="shared" si="18"/>
        <v>#N/A</v>
      </c>
      <c r="Y16" s="5" t="e">
        <f t="shared" si="19"/>
        <v>#N/A</v>
      </c>
      <c r="Z16" s="5">
        <f t="shared" si="20"/>
        <v>44642</v>
      </c>
      <c r="AA16" s="5">
        <f t="shared" si="21"/>
        <v>44642</v>
      </c>
      <c r="AB16" s="12">
        <f t="shared" si="22"/>
        <v>44648</v>
      </c>
      <c r="AC16" s="24"/>
      <c r="AD16" s="5" t="e">
        <f t="shared" si="23"/>
        <v>#N/A</v>
      </c>
      <c r="AE16" s="5" t="e">
        <f t="shared" si="24"/>
        <v>#N/A</v>
      </c>
      <c r="AF16" s="28" t="e">
        <f t="shared" si="25"/>
        <v>#N/A</v>
      </c>
      <c r="AG16" s="5" t="e">
        <f t="shared" si="26"/>
        <v>#N/A</v>
      </c>
      <c r="AH16" s="5">
        <f t="shared" si="27"/>
        <v>44670</v>
      </c>
      <c r="AI16" s="5">
        <f t="shared" si="28"/>
        <v>44670</v>
      </c>
      <c r="AJ16" s="12">
        <f t="shared" si="29"/>
        <v>44676</v>
      </c>
      <c r="AK16" s="24"/>
      <c r="AL16" s="5" t="e">
        <f t="shared" si="30"/>
        <v>#N/A</v>
      </c>
      <c r="AM16" s="5" t="e">
        <f t="shared" si="31"/>
        <v>#N/A</v>
      </c>
      <c r="AN16" s="28" t="e">
        <f t="shared" si="32"/>
        <v>#N/A</v>
      </c>
      <c r="AO16" s="5" t="e">
        <f t="shared" si="33"/>
        <v>#N/A</v>
      </c>
      <c r="AP16" s="5">
        <f t="shared" si="34"/>
        <v>44698</v>
      </c>
      <c r="AQ16" s="5">
        <f t="shared" si="35"/>
        <v>44698</v>
      </c>
      <c r="AR16" s="12">
        <f t="shared" si="36"/>
        <v>44704</v>
      </c>
      <c r="AS16" s="24"/>
      <c r="AT16" s="5" t="e">
        <f t="shared" si="37"/>
        <v>#N/A</v>
      </c>
      <c r="AU16" s="5" t="e">
        <f t="shared" si="38"/>
        <v>#N/A</v>
      </c>
      <c r="AV16" s="28" t="e">
        <f t="shared" si="39"/>
        <v>#N/A</v>
      </c>
      <c r="AW16" s="5" t="e">
        <f t="shared" si="40"/>
        <v>#N/A</v>
      </c>
      <c r="AX16" s="5">
        <f t="shared" si="41"/>
        <v>44726</v>
      </c>
      <c r="AY16" s="5">
        <f t="shared" si="42"/>
        <v>44726</v>
      </c>
      <c r="AZ16" s="12">
        <f t="shared" si="43"/>
        <v>44732</v>
      </c>
      <c r="BA16" s="24"/>
      <c r="BB16" s="5" t="e">
        <f t="shared" si="44"/>
        <v>#N/A</v>
      </c>
      <c r="BC16" s="5" t="e">
        <f t="shared" si="45"/>
        <v>#N/A</v>
      </c>
      <c r="BD16" s="28" t="e">
        <f t="shared" si="46"/>
        <v>#N/A</v>
      </c>
      <c r="BE16" s="5" t="e">
        <f t="shared" si="47"/>
        <v>#N/A</v>
      </c>
      <c r="BF16" s="5">
        <f t="shared" si="48"/>
        <v>44754</v>
      </c>
      <c r="BG16" s="5">
        <f t="shared" si="49"/>
        <v>44754</v>
      </c>
      <c r="BH16" s="12">
        <f t="shared" si="50"/>
        <v>44760</v>
      </c>
      <c r="BI16" s="24"/>
      <c r="BJ16" s="5" t="e">
        <f t="shared" si="51"/>
        <v>#N/A</v>
      </c>
      <c r="BK16" s="5" t="e">
        <f t="shared" si="52"/>
        <v>#N/A</v>
      </c>
      <c r="BL16" s="28" t="e">
        <f t="shared" si="53"/>
        <v>#N/A</v>
      </c>
      <c r="BM16" s="5" t="e">
        <f t="shared" si="54"/>
        <v>#N/A</v>
      </c>
      <c r="BN16" s="5">
        <f t="shared" si="55"/>
        <v>44782</v>
      </c>
      <c r="BO16" s="5">
        <f t="shared" si="56"/>
        <v>44782</v>
      </c>
      <c r="BP16" s="12">
        <f t="shared" si="57"/>
        <v>44788</v>
      </c>
      <c r="BQ16" s="24"/>
      <c r="BR16" s="5" t="e">
        <f t="shared" si="58"/>
        <v>#N/A</v>
      </c>
      <c r="BS16" s="5" t="e">
        <f t="shared" si="59"/>
        <v>#N/A</v>
      </c>
      <c r="BT16" s="28" t="e">
        <f t="shared" si="60"/>
        <v>#N/A</v>
      </c>
      <c r="BU16" s="5" t="e">
        <f t="shared" si="61"/>
        <v>#N/A</v>
      </c>
      <c r="BV16" s="5">
        <f t="shared" si="62"/>
        <v>44810</v>
      </c>
      <c r="BW16" s="5">
        <f t="shared" si="63"/>
        <v>44810</v>
      </c>
      <c r="BX16" s="12">
        <f t="shared" si="64"/>
        <v>44816</v>
      </c>
      <c r="BY16" s="24"/>
      <c r="BZ16" s="5" t="e">
        <f t="shared" si="65"/>
        <v>#N/A</v>
      </c>
      <c r="CA16" s="5" t="e">
        <f t="shared" si="66"/>
        <v>#N/A</v>
      </c>
      <c r="CB16" s="28" t="e">
        <f t="shared" si="67"/>
        <v>#N/A</v>
      </c>
      <c r="CC16" s="5" t="e">
        <f t="shared" si="68"/>
        <v>#N/A</v>
      </c>
      <c r="CD16" s="5">
        <f t="shared" si="69"/>
        <v>44838</v>
      </c>
      <c r="CE16" s="5">
        <f t="shared" si="70"/>
        <v>44838</v>
      </c>
      <c r="CF16" s="12">
        <f t="shared" si="71"/>
        <v>44844</v>
      </c>
      <c r="CG16" s="24"/>
      <c r="CH16" s="5" t="e">
        <f t="shared" si="72"/>
        <v>#N/A</v>
      </c>
      <c r="CI16" s="5" t="e">
        <f t="shared" si="73"/>
        <v>#N/A</v>
      </c>
      <c r="CJ16" s="28" t="e">
        <f t="shared" si="74"/>
        <v>#N/A</v>
      </c>
      <c r="CK16" s="5" t="e">
        <f t="shared" si="75"/>
        <v>#N/A</v>
      </c>
      <c r="CL16" s="5">
        <f t="shared" si="76"/>
        <v>44866</v>
      </c>
      <c r="CM16" s="5">
        <f t="shared" si="77"/>
        <v>44866</v>
      </c>
      <c r="CN16" s="12">
        <f t="shared" si="78"/>
        <v>44872</v>
      </c>
      <c r="CO16" s="24"/>
      <c r="CP16" s="5" t="e">
        <f t="shared" si="79"/>
        <v>#N/A</v>
      </c>
      <c r="CQ16" s="5" t="e">
        <f t="shared" si="80"/>
        <v>#N/A</v>
      </c>
      <c r="CR16" s="28" t="e">
        <f t="shared" si="81"/>
        <v>#N/A</v>
      </c>
      <c r="CS16" s="5" t="e">
        <f t="shared" si="82"/>
        <v>#N/A</v>
      </c>
      <c r="CT16" s="5">
        <f t="shared" si="83"/>
        <v>44894</v>
      </c>
      <c r="CU16" s="5">
        <f t="shared" si="84"/>
        <v>44894</v>
      </c>
      <c r="CV16" s="12">
        <f t="shared" si="85"/>
        <v>44900</v>
      </c>
      <c r="CW16" s="24"/>
      <c r="CX16" s="5" t="e">
        <f t="shared" si="86"/>
        <v>#N/A</v>
      </c>
      <c r="CY16" s="5" t="e">
        <f t="shared" si="87"/>
        <v>#N/A</v>
      </c>
      <c r="CZ16" s="28" t="e">
        <f t="shared" si="88"/>
        <v>#N/A</v>
      </c>
      <c r="DA16" s="5" t="e">
        <f t="shared" si="89"/>
        <v>#N/A</v>
      </c>
      <c r="DB16" s="5">
        <f t="shared" si="90"/>
        <v>44922</v>
      </c>
      <c r="DC16" s="5">
        <f t="shared" si="91"/>
        <v>44922</v>
      </c>
      <c r="DD16" s="23">
        <f t="shared" si="92"/>
        <v>44928</v>
      </c>
      <c r="DE16" s="24"/>
    </row>
    <row r="17" spans="1:109" s="1" customFormat="1" ht="11.25" customHeight="1">
      <c r="A17" s="4" t="s">
        <v>89</v>
      </c>
      <c r="B17" s="4" t="s">
        <v>65</v>
      </c>
      <c r="C17" s="3">
        <f t="shared" si="0"/>
        <v>3</v>
      </c>
      <c r="D17" s="49">
        <f t="shared" si="1"/>
        <v>18</v>
      </c>
      <c r="E17" s="24"/>
      <c r="F17" s="5">
        <f t="shared" si="2"/>
        <v>44574</v>
      </c>
      <c r="G17" s="5">
        <f t="shared" si="3"/>
        <v>44579</v>
      </c>
      <c r="H17" s="28">
        <f t="shared" si="4"/>
        <v>44579</v>
      </c>
      <c r="I17" s="5">
        <f t="shared" si="5"/>
        <v>44583</v>
      </c>
      <c r="J17" s="5">
        <f t="shared" si="6"/>
        <v>44586</v>
      </c>
      <c r="K17" s="5">
        <f t="shared" si="7"/>
        <v>44586</v>
      </c>
      <c r="L17" s="12">
        <f t="shared" si="8"/>
        <v>44592</v>
      </c>
      <c r="M17" s="24"/>
      <c r="N17" s="5">
        <f t="shared" si="9"/>
        <v>44602</v>
      </c>
      <c r="O17" s="5">
        <f t="shared" si="10"/>
        <v>44607</v>
      </c>
      <c r="P17" s="28">
        <f t="shared" si="11"/>
        <v>44607</v>
      </c>
      <c r="Q17" s="5">
        <f t="shared" si="12"/>
        <v>44611</v>
      </c>
      <c r="R17" s="5">
        <f t="shared" si="13"/>
        <v>44614</v>
      </c>
      <c r="S17" s="5">
        <f t="shared" si="14"/>
        <v>44614</v>
      </c>
      <c r="T17" s="12">
        <f t="shared" si="15"/>
        <v>44620</v>
      </c>
      <c r="U17" s="24"/>
      <c r="V17" s="5">
        <f t="shared" si="16"/>
        <v>44630</v>
      </c>
      <c r="W17" s="5">
        <f t="shared" si="17"/>
        <v>44635</v>
      </c>
      <c r="X17" s="28">
        <f t="shared" si="18"/>
        <v>44635</v>
      </c>
      <c r="Y17" s="5">
        <f t="shared" si="19"/>
        <v>44639</v>
      </c>
      <c r="Z17" s="5">
        <f t="shared" si="20"/>
        <v>44642</v>
      </c>
      <c r="AA17" s="5">
        <f t="shared" si="21"/>
        <v>44642</v>
      </c>
      <c r="AB17" s="12">
        <f t="shared" si="22"/>
        <v>44648</v>
      </c>
      <c r="AC17" s="24"/>
      <c r="AD17" s="5">
        <f t="shared" si="23"/>
        <v>44658</v>
      </c>
      <c r="AE17" s="5">
        <f t="shared" si="24"/>
        <v>44663</v>
      </c>
      <c r="AF17" s="28">
        <f t="shared" si="25"/>
        <v>44663</v>
      </c>
      <c r="AG17" s="5">
        <f t="shared" si="26"/>
        <v>44667</v>
      </c>
      <c r="AH17" s="5">
        <f t="shared" si="27"/>
        <v>44670</v>
      </c>
      <c r="AI17" s="5">
        <f t="shared" si="28"/>
        <v>44670</v>
      </c>
      <c r="AJ17" s="12">
        <f t="shared" si="29"/>
        <v>44676</v>
      </c>
      <c r="AK17" s="24"/>
      <c r="AL17" s="5">
        <f t="shared" si="30"/>
        <v>44686</v>
      </c>
      <c r="AM17" s="5">
        <f t="shared" si="31"/>
        <v>44691</v>
      </c>
      <c r="AN17" s="28">
        <f t="shared" si="32"/>
        <v>44691</v>
      </c>
      <c r="AO17" s="5">
        <f t="shared" si="33"/>
        <v>44695</v>
      </c>
      <c r="AP17" s="5">
        <f t="shared" si="34"/>
        <v>44698</v>
      </c>
      <c r="AQ17" s="5">
        <f t="shared" si="35"/>
        <v>44698</v>
      </c>
      <c r="AR17" s="12">
        <f t="shared" si="36"/>
        <v>44704</v>
      </c>
      <c r="AS17" s="24"/>
      <c r="AT17" s="5">
        <f t="shared" si="37"/>
        <v>44714</v>
      </c>
      <c r="AU17" s="5">
        <f t="shared" si="38"/>
        <v>44719</v>
      </c>
      <c r="AV17" s="28">
        <f t="shared" si="39"/>
        <v>44719</v>
      </c>
      <c r="AW17" s="5">
        <f t="shared" si="40"/>
        <v>44723</v>
      </c>
      <c r="AX17" s="5">
        <f t="shared" si="41"/>
        <v>44726</v>
      </c>
      <c r="AY17" s="5">
        <f t="shared" si="42"/>
        <v>44726</v>
      </c>
      <c r="AZ17" s="12">
        <f t="shared" si="43"/>
        <v>44732</v>
      </c>
      <c r="BA17" s="24"/>
      <c r="BB17" s="5">
        <f t="shared" si="44"/>
        <v>44742</v>
      </c>
      <c r="BC17" s="5">
        <f t="shared" si="45"/>
        <v>44747</v>
      </c>
      <c r="BD17" s="28">
        <f t="shared" si="46"/>
        <v>44747</v>
      </c>
      <c r="BE17" s="5">
        <f t="shared" si="47"/>
        <v>44751</v>
      </c>
      <c r="BF17" s="5">
        <f t="shared" si="48"/>
        <v>44754</v>
      </c>
      <c r="BG17" s="5">
        <f t="shared" si="49"/>
        <v>44754</v>
      </c>
      <c r="BH17" s="12">
        <f t="shared" si="50"/>
        <v>44760</v>
      </c>
      <c r="BI17" s="24"/>
      <c r="BJ17" s="5">
        <f t="shared" si="51"/>
        <v>44770</v>
      </c>
      <c r="BK17" s="5">
        <f t="shared" si="52"/>
        <v>44775</v>
      </c>
      <c r="BL17" s="28">
        <f t="shared" si="53"/>
        <v>44775</v>
      </c>
      <c r="BM17" s="5">
        <f t="shared" si="54"/>
        <v>44779</v>
      </c>
      <c r="BN17" s="5">
        <f t="shared" si="55"/>
        <v>44782</v>
      </c>
      <c r="BO17" s="5">
        <f t="shared" si="56"/>
        <v>44782</v>
      </c>
      <c r="BP17" s="12">
        <f t="shared" si="57"/>
        <v>44788</v>
      </c>
      <c r="BQ17" s="24"/>
      <c r="BR17" s="5">
        <f t="shared" si="58"/>
        <v>44798</v>
      </c>
      <c r="BS17" s="5">
        <f t="shared" si="59"/>
        <v>44803</v>
      </c>
      <c r="BT17" s="28">
        <f t="shared" si="60"/>
        <v>44803</v>
      </c>
      <c r="BU17" s="5">
        <f t="shared" si="61"/>
        <v>44807</v>
      </c>
      <c r="BV17" s="5">
        <f t="shared" si="62"/>
        <v>44810</v>
      </c>
      <c r="BW17" s="5">
        <f t="shared" si="63"/>
        <v>44810</v>
      </c>
      <c r="BX17" s="12">
        <f t="shared" si="64"/>
        <v>44816</v>
      </c>
      <c r="BY17" s="24"/>
      <c r="BZ17" s="5">
        <f t="shared" si="65"/>
        <v>44826</v>
      </c>
      <c r="CA17" s="5">
        <f t="shared" si="66"/>
        <v>44831</v>
      </c>
      <c r="CB17" s="28">
        <f t="shared" si="67"/>
        <v>44831</v>
      </c>
      <c r="CC17" s="5">
        <f t="shared" si="68"/>
        <v>44835</v>
      </c>
      <c r="CD17" s="5">
        <f t="shared" si="69"/>
        <v>44838</v>
      </c>
      <c r="CE17" s="5">
        <f t="shared" si="70"/>
        <v>44838</v>
      </c>
      <c r="CF17" s="12">
        <f t="shared" si="71"/>
        <v>44844</v>
      </c>
      <c r="CG17" s="24"/>
      <c r="CH17" s="5">
        <f t="shared" si="72"/>
        <v>44854</v>
      </c>
      <c r="CI17" s="5">
        <f t="shared" si="73"/>
        <v>44859</v>
      </c>
      <c r="CJ17" s="28">
        <f t="shared" si="74"/>
        <v>44859</v>
      </c>
      <c r="CK17" s="5">
        <f t="shared" si="75"/>
        <v>44863</v>
      </c>
      <c r="CL17" s="5">
        <f t="shared" si="76"/>
        <v>44866</v>
      </c>
      <c r="CM17" s="5">
        <f t="shared" si="77"/>
        <v>44866</v>
      </c>
      <c r="CN17" s="12">
        <f t="shared" si="78"/>
        <v>44872</v>
      </c>
      <c r="CO17" s="24"/>
      <c r="CP17" s="5">
        <f t="shared" si="79"/>
        <v>44882</v>
      </c>
      <c r="CQ17" s="5">
        <f t="shared" si="80"/>
        <v>44887</v>
      </c>
      <c r="CR17" s="28">
        <f t="shared" si="81"/>
        <v>44887</v>
      </c>
      <c r="CS17" s="5">
        <f t="shared" si="82"/>
        <v>44891</v>
      </c>
      <c r="CT17" s="5">
        <f t="shared" si="83"/>
        <v>44894</v>
      </c>
      <c r="CU17" s="5">
        <f t="shared" si="84"/>
        <v>44894</v>
      </c>
      <c r="CV17" s="12">
        <f t="shared" si="85"/>
        <v>44900</v>
      </c>
      <c r="CW17" s="24"/>
      <c r="CX17" s="5">
        <f t="shared" si="86"/>
        <v>44910</v>
      </c>
      <c r="CY17" s="5">
        <f t="shared" si="87"/>
        <v>44915</v>
      </c>
      <c r="CZ17" s="28">
        <f t="shared" si="88"/>
        <v>44915</v>
      </c>
      <c r="DA17" s="5">
        <f t="shared" si="89"/>
        <v>44919</v>
      </c>
      <c r="DB17" s="5">
        <f t="shared" si="90"/>
        <v>44922</v>
      </c>
      <c r="DC17" s="5">
        <f t="shared" si="91"/>
        <v>44922</v>
      </c>
      <c r="DD17" s="23">
        <f t="shared" si="92"/>
        <v>44928</v>
      </c>
      <c r="DE17" s="24"/>
    </row>
    <row r="18" spans="1:109" s="1" customFormat="1" ht="11.25" customHeight="1">
      <c r="A18" s="4" t="s">
        <v>99</v>
      </c>
      <c r="B18" s="4" t="s">
        <v>65</v>
      </c>
      <c r="C18" s="3">
        <f t="shared" si="0"/>
        <v>1</v>
      </c>
      <c r="D18" s="49">
        <f t="shared" si="1"/>
        <v>16</v>
      </c>
      <c r="E18" s="24"/>
      <c r="F18" s="5">
        <f t="shared" si="2"/>
        <v>44576</v>
      </c>
      <c r="G18" s="5">
        <f t="shared" si="3"/>
        <v>44581</v>
      </c>
      <c r="H18" s="28">
        <f t="shared" si="4"/>
        <v>44581</v>
      </c>
      <c r="I18" s="5">
        <f t="shared" si="5"/>
        <v>44585</v>
      </c>
      <c r="J18" s="5">
        <f t="shared" si="6"/>
        <v>44586</v>
      </c>
      <c r="K18" s="5">
        <f t="shared" si="7"/>
        <v>44586</v>
      </c>
      <c r="L18" s="12">
        <f t="shared" si="8"/>
        <v>44592</v>
      </c>
      <c r="M18" s="24"/>
      <c r="N18" s="5">
        <f t="shared" si="9"/>
        <v>44604</v>
      </c>
      <c r="O18" s="5">
        <f t="shared" si="10"/>
        <v>44609</v>
      </c>
      <c r="P18" s="28">
        <f t="shared" si="11"/>
        <v>44609</v>
      </c>
      <c r="Q18" s="5">
        <f t="shared" si="12"/>
        <v>44613</v>
      </c>
      <c r="R18" s="5">
        <f t="shared" si="13"/>
        <v>44614</v>
      </c>
      <c r="S18" s="5">
        <f t="shared" si="14"/>
        <v>44614</v>
      </c>
      <c r="T18" s="12">
        <f t="shared" si="15"/>
        <v>44620</v>
      </c>
      <c r="U18" s="24"/>
      <c r="V18" s="5">
        <f t="shared" si="16"/>
        <v>44632</v>
      </c>
      <c r="W18" s="5">
        <f t="shared" si="17"/>
        <v>44637</v>
      </c>
      <c r="X18" s="28">
        <f t="shared" si="18"/>
        <v>44637</v>
      </c>
      <c r="Y18" s="5">
        <f t="shared" si="19"/>
        <v>44641</v>
      </c>
      <c r="Z18" s="5">
        <f t="shared" si="20"/>
        <v>44642</v>
      </c>
      <c r="AA18" s="5">
        <f t="shared" si="21"/>
        <v>44642</v>
      </c>
      <c r="AB18" s="12">
        <f t="shared" si="22"/>
        <v>44648</v>
      </c>
      <c r="AC18" s="24"/>
      <c r="AD18" s="5">
        <f t="shared" si="23"/>
        <v>44660</v>
      </c>
      <c r="AE18" s="5">
        <f t="shared" si="24"/>
        <v>44665</v>
      </c>
      <c r="AF18" s="28">
        <f t="shared" si="25"/>
        <v>44665</v>
      </c>
      <c r="AG18" s="5">
        <f t="shared" si="26"/>
        <v>44669</v>
      </c>
      <c r="AH18" s="5">
        <f t="shared" si="27"/>
        <v>44670</v>
      </c>
      <c r="AI18" s="5">
        <f t="shared" si="28"/>
        <v>44670</v>
      </c>
      <c r="AJ18" s="12">
        <f t="shared" si="29"/>
        <v>44676</v>
      </c>
      <c r="AK18" s="24"/>
      <c r="AL18" s="5">
        <f t="shared" si="30"/>
        <v>44688</v>
      </c>
      <c r="AM18" s="5">
        <f t="shared" si="31"/>
        <v>44693</v>
      </c>
      <c r="AN18" s="28">
        <f t="shared" si="32"/>
        <v>44693</v>
      </c>
      <c r="AO18" s="5">
        <f t="shared" si="33"/>
        <v>44697</v>
      </c>
      <c r="AP18" s="5">
        <f t="shared" si="34"/>
        <v>44698</v>
      </c>
      <c r="AQ18" s="5">
        <f t="shared" si="35"/>
        <v>44698</v>
      </c>
      <c r="AR18" s="12">
        <f t="shared" si="36"/>
        <v>44704</v>
      </c>
      <c r="AS18" s="24"/>
      <c r="AT18" s="5">
        <f t="shared" si="37"/>
        <v>44716</v>
      </c>
      <c r="AU18" s="5">
        <f t="shared" si="38"/>
        <v>44721</v>
      </c>
      <c r="AV18" s="28">
        <f t="shared" si="39"/>
        <v>44721</v>
      </c>
      <c r="AW18" s="5">
        <f t="shared" si="40"/>
        <v>44725</v>
      </c>
      <c r="AX18" s="5">
        <f t="shared" si="41"/>
        <v>44726</v>
      </c>
      <c r="AY18" s="5">
        <f t="shared" si="42"/>
        <v>44726</v>
      </c>
      <c r="AZ18" s="12">
        <f t="shared" si="43"/>
        <v>44732</v>
      </c>
      <c r="BA18" s="24"/>
      <c r="BB18" s="5">
        <f t="shared" si="44"/>
        <v>44744</v>
      </c>
      <c r="BC18" s="5">
        <f t="shared" si="45"/>
        <v>44749</v>
      </c>
      <c r="BD18" s="28">
        <f t="shared" si="46"/>
        <v>44749</v>
      </c>
      <c r="BE18" s="5">
        <f t="shared" si="47"/>
        <v>44753</v>
      </c>
      <c r="BF18" s="5">
        <f t="shared" si="48"/>
        <v>44754</v>
      </c>
      <c r="BG18" s="5">
        <f t="shared" si="49"/>
        <v>44754</v>
      </c>
      <c r="BH18" s="12">
        <f t="shared" si="50"/>
        <v>44760</v>
      </c>
      <c r="BI18" s="24"/>
      <c r="BJ18" s="5">
        <f t="shared" si="51"/>
        <v>44772</v>
      </c>
      <c r="BK18" s="5">
        <f t="shared" si="52"/>
        <v>44777</v>
      </c>
      <c r="BL18" s="28">
        <f t="shared" si="53"/>
        <v>44777</v>
      </c>
      <c r="BM18" s="5">
        <f t="shared" si="54"/>
        <v>44781</v>
      </c>
      <c r="BN18" s="5">
        <f t="shared" si="55"/>
        <v>44782</v>
      </c>
      <c r="BO18" s="5">
        <f t="shared" si="56"/>
        <v>44782</v>
      </c>
      <c r="BP18" s="12">
        <f t="shared" si="57"/>
        <v>44788</v>
      </c>
      <c r="BQ18" s="24"/>
      <c r="BR18" s="5">
        <f t="shared" si="58"/>
        <v>44800</v>
      </c>
      <c r="BS18" s="5">
        <f t="shared" si="59"/>
        <v>44805</v>
      </c>
      <c r="BT18" s="28">
        <f t="shared" si="60"/>
        <v>44805</v>
      </c>
      <c r="BU18" s="5">
        <f t="shared" si="61"/>
        <v>44809</v>
      </c>
      <c r="BV18" s="5">
        <f t="shared" si="62"/>
        <v>44810</v>
      </c>
      <c r="BW18" s="5">
        <f t="shared" si="63"/>
        <v>44810</v>
      </c>
      <c r="BX18" s="12">
        <f t="shared" si="64"/>
        <v>44816</v>
      </c>
      <c r="BY18" s="24"/>
      <c r="BZ18" s="5">
        <f t="shared" si="65"/>
        <v>44828</v>
      </c>
      <c r="CA18" s="5">
        <f t="shared" si="66"/>
        <v>44833</v>
      </c>
      <c r="CB18" s="28">
        <f t="shared" si="67"/>
        <v>44833</v>
      </c>
      <c r="CC18" s="5">
        <f t="shared" si="68"/>
        <v>44837</v>
      </c>
      <c r="CD18" s="5">
        <f t="shared" si="69"/>
        <v>44838</v>
      </c>
      <c r="CE18" s="5">
        <f t="shared" si="70"/>
        <v>44838</v>
      </c>
      <c r="CF18" s="12">
        <f t="shared" si="71"/>
        <v>44844</v>
      </c>
      <c r="CG18" s="24"/>
      <c r="CH18" s="5">
        <f t="shared" si="72"/>
        <v>44856</v>
      </c>
      <c r="CI18" s="5">
        <f t="shared" si="73"/>
        <v>44861</v>
      </c>
      <c r="CJ18" s="28">
        <f t="shared" si="74"/>
        <v>44861</v>
      </c>
      <c r="CK18" s="5">
        <f t="shared" si="75"/>
        <v>44865</v>
      </c>
      <c r="CL18" s="5">
        <f t="shared" si="76"/>
        <v>44866</v>
      </c>
      <c r="CM18" s="5">
        <f t="shared" si="77"/>
        <v>44866</v>
      </c>
      <c r="CN18" s="12">
        <f t="shared" si="78"/>
        <v>44872</v>
      </c>
      <c r="CO18" s="24"/>
      <c r="CP18" s="5">
        <f t="shared" si="79"/>
        <v>44884</v>
      </c>
      <c r="CQ18" s="5">
        <f t="shared" si="80"/>
        <v>44889</v>
      </c>
      <c r="CR18" s="28">
        <f t="shared" si="81"/>
        <v>44889</v>
      </c>
      <c r="CS18" s="5">
        <f t="shared" si="82"/>
        <v>44893</v>
      </c>
      <c r="CT18" s="5">
        <f t="shared" si="83"/>
        <v>44894</v>
      </c>
      <c r="CU18" s="5">
        <f t="shared" si="84"/>
        <v>44894</v>
      </c>
      <c r="CV18" s="12">
        <f t="shared" si="85"/>
        <v>44900</v>
      </c>
      <c r="CW18" s="24"/>
      <c r="CX18" s="5">
        <f t="shared" si="86"/>
        <v>44912</v>
      </c>
      <c r="CY18" s="5">
        <f t="shared" si="87"/>
        <v>44917</v>
      </c>
      <c r="CZ18" s="28">
        <f t="shared" si="88"/>
        <v>44917</v>
      </c>
      <c r="DA18" s="5">
        <f t="shared" si="89"/>
        <v>44921</v>
      </c>
      <c r="DB18" s="5">
        <f t="shared" si="90"/>
        <v>44922</v>
      </c>
      <c r="DC18" s="5">
        <f t="shared" si="91"/>
        <v>44922</v>
      </c>
      <c r="DD18" s="23">
        <f t="shared" si="92"/>
        <v>44928</v>
      </c>
      <c r="DE18" s="24"/>
    </row>
    <row r="19" spans="1:109" ht="11.25" customHeight="1">
      <c r="A19" s="4" t="s">
        <v>94</v>
      </c>
      <c r="B19" s="4" t="s">
        <v>65</v>
      </c>
      <c r="C19" s="3">
        <f t="shared" si="0"/>
        <v>3</v>
      </c>
      <c r="D19" s="49">
        <f t="shared" si="1"/>
        <v>18</v>
      </c>
      <c r="E19" s="24"/>
      <c r="F19" s="5">
        <f t="shared" si="2"/>
        <v>44574</v>
      </c>
      <c r="G19" s="5">
        <f t="shared" si="3"/>
        <v>44579</v>
      </c>
      <c r="H19" s="28">
        <f t="shared" si="4"/>
        <v>44579</v>
      </c>
      <c r="I19" s="5">
        <f t="shared" si="5"/>
        <v>44583</v>
      </c>
      <c r="J19" s="5">
        <f t="shared" si="6"/>
        <v>44586</v>
      </c>
      <c r="K19" s="5">
        <f t="shared" si="7"/>
        <v>44586</v>
      </c>
      <c r="L19" s="12">
        <f t="shared" si="8"/>
        <v>44592</v>
      </c>
      <c r="M19" s="24"/>
      <c r="N19" s="5">
        <f t="shared" si="9"/>
        <v>44602</v>
      </c>
      <c r="O19" s="5">
        <f t="shared" si="10"/>
        <v>44607</v>
      </c>
      <c r="P19" s="28">
        <f t="shared" si="11"/>
        <v>44607</v>
      </c>
      <c r="Q19" s="5">
        <f t="shared" si="12"/>
        <v>44611</v>
      </c>
      <c r="R19" s="5">
        <f t="shared" si="13"/>
        <v>44614</v>
      </c>
      <c r="S19" s="5">
        <f t="shared" si="14"/>
        <v>44614</v>
      </c>
      <c r="T19" s="12">
        <f t="shared" si="15"/>
        <v>44620</v>
      </c>
      <c r="U19" s="24"/>
      <c r="V19" s="5">
        <f t="shared" si="16"/>
        <v>44630</v>
      </c>
      <c r="W19" s="5">
        <f t="shared" si="17"/>
        <v>44635</v>
      </c>
      <c r="X19" s="28">
        <f t="shared" si="18"/>
        <v>44635</v>
      </c>
      <c r="Y19" s="5">
        <f t="shared" si="19"/>
        <v>44639</v>
      </c>
      <c r="Z19" s="5">
        <f t="shared" si="20"/>
        <v>44642</v>
      </c>
      <c r="AA19" s="5">
        <f t="shared" si="21"/>
        <v>44642</v>
      </c>
      <c r="AB19" s="12">
        <f t="shared" si="22"/>
        <v>44648</v>
      </c>
      <c r="AC19" s="24"/>
      <c r="AD19" s="5">
        <f t="shared" si="23"/>
        <v>44658</v>
      </c>
      <c r="AE19" s="5">
        <f t="shared" si="24"/>
        <v>44663</v>
      </c>
      <c r="AF19" s="28">
        <f t="shared" si="25"/>
        <v>44663</v>
      </c>
      <c r="AG19" s="5">
        <f t="shared" si="26"/>
        <v>44667</v>
      </c>
      <c r="AH19" s="5">
        <f t="shared" si="27"/>
        <v>44670</v>
      </c>
      <c r="AI19" s="5">
        <f t="shared" si="28"/>
        <v>44670</v>
      </c>
      <c r="AJ19" s="12">
        <f t="shared" si="29"/>
        <v>44676</v>
      </c>
      <c r="AK19" s="24"/>
      <c r="AL19" s="5">
        <f t="shared" si="30"/>
        <v>44686</v>
      </c>
      <c r="AM19" s="5">
        <f t="shared" si="31"/>
        <v>44691</v>
      </c>
      <c r="AN19" s="28">
        <f t="shared" si="32"/>
        <v>44691</v>
      </c>
      <c r="AO19" s="5">
        <f t="shared" si="33"/>
        <v>44695</v>
      </c>
      <c r="AP19" s="5">
        <f t="shared" si="34"/>
        <v>44698</v>
      </c>
      <c r="AQ19" s="5">
        <f t="shared" si="35"/>
        <v>44698</v>
      </c>
      <c r="AR19" s="12">
        <f t="shared" si="36"/>
        <v>44704</v>
      </c>
      <c r="AS19" s="24"/>
      <c r="AT19" s="5">
        <f t="shared" si="37"/>
        <v>44714</v>
      </c>
      <c r="AU19" s="5">
        <f t="shared" si="38"/>
        <v>44719</v>
      </c>
      <c r="AV19" s="28">
        <f t="shared" si="39"/>
        <v>44719</v>
      </c>
      <c r="AW19" s="5">
        <f t="shared" si="40"/>
        <v>44723</v>
      </c>
      <c r="AX19" s="5">
        <f t="shared" si="41"/>
        <v>44726</v>
      </c>
      <c r="AY19" s="5">
        <f t="shared" si="42"/>
        <v>44726</v>
      </c>
      <c r="AZ19" s="12">
        <f t="shared" si="43"/>
        <v>44732</v>
      </c>
      <c r="BA19" s="24"/>
      <c r="BB19" s="5">
        <f t="shared" si="44"/>
        <v>44742</v>
      </c>
      <c r="BC19" s="5">
        <f t="shared" si="45"/>
        <v>44747</v>
      </c>
      <c r="BD19" s="28">
        <f t="shared" si="46"/>
        <v>44747</v>
      </c>
      <c r="BE19" s="5">
        <f t="shared" si="47"/>
        <v>44751</v>
      </c>
      <c r="BF19" s="5">
        <f t="shared" si="48"/>
        <v>44754</v>
      </c>
      <c r="BG19" s="5">
        <f t="shared" si="49"/>
        <v>44754</v>
      </c>
      <c r="BH19" s="12">
        <f t="shared" si="50"/>
        <v>44760</v>
      </c>
      <c r="BI19" s="24"/>
      <c r="BJ19" s="5">
        <f t="shared" si="51"/>
        <v>44770</v>
      </c>
      <c r="BK19" s="5">
        <f t="shared" si="52"/>
        <v>44775</v>
      </c>
      <c r="BL19" s="28">
        <f t="shared" si="53"/>
        <v>44775</v>
      </c>
      <c r="BM19" s="5">
        <f t="shared" si="54"/>
        <v>44779</v>
      </c>
      <c r="BN19" s="5">
        <f t="shared" si="55"/>
        <v>44782</v>
      </c>
      <c r="BO19" s="5">
        <f t="shared" si="56"/>
        <v>44782</v>
      </c>
      <c r="BP19" s="12">
        <f t="shared" si="57"/>
        <v>44788</v>
      </c>
      <c r="BQ19" s="24"/>
      <c r="BR19" s="5">
        <f t="shared" si="58"/>
        <v>44798</v>
      </c>
      <c r="BS19" s="5">
        <f t="shared" si="59"/>
        <v>44803</v>
      </c>
      <c r="BT19" s="28">
        <f t="shared" si="60"/>
        <v>44803</v>
      </c>
      <c r="BU19" s="5">
        <f t="shared" si="61"/>
        <v>44807</v>
      </c>
      <c r="BV19" s="5">
        <f t="shared" si="62"/>
        <v>44810</v>
      </c>
      <c r="BW19" s="5">
        <f t="shared" si="63"/>
        <v>44810</v>
      </c>
      <c r="BX19" s="12">
        <f t="shared" si="64"/>
        <v>44816</v>
      </c>
      <c r="BY19" s="24"/>
      <c r="BZ19" s="5">
        <f t="shared" si="65"/>
        <v>44826</v>
      </c>
      <c r="CA19" s="5">
        <f t="shared" si="66"/>
        <v>44831</v>
      </c>
      <c r="CB19" s="28">
        <f t="shared" si="67"/>
        <v>44831</v>
      </c>
      <c r="CC19" s="5">
        <f t="shared" si="68"/>
        <v>44835</v>
      </c>
      <c r="CD19" s="5">
        <f t="shared" si="69"/>
        <v>44838</v>
      </c>
      <c r="CE19" s="5">
        <f t="shared" si="70"/>
        <v>44838</v>
      </c>
      <c r="CF19" s="12">
        <f t="shared" si="71"/>
        <v>44844</v>
      </c>
      <c r="CG19" s="24"/>
      <c r="CH19" s="5">
        <f t="shared" si="72"/>
        <v>44854</v>
      </c>
      <c r="CI19" s="5">
        <f t="shared" si="73"/>
        <v>44859</v>
      </c>
      <c r="CJ19" s="28">
        <f t="shared" si="74"/>
        <v>44859</v>
      </c>
      <c r="CK19" s="5">
        <f t="shared" si="75"/>
        <v>44863</v>
      </c>
      <c r="CL19" s="5">
        <f t="shared" si="76"/>
        <v>44866</v>
      </c>
      <c r="CM19" s="5">
        <f t="shared" si="77"/>
        <v>44866</v>
      </c>
      <c r="CN19" s="12">
        <f t="shared" si="78"/>
        <v>44872</v>
      </c>
      <c r="CO19" s="24"/>
      <c r="CP19" s="5">
        <f t="shared" si="79"/>
        <v>44882</v>
      </c>
      <c r="CQ19" s="5">
        <f t="shared" si="80"/>
        <v>44887</v>
      </c>
      <c r="CR19" s="28">
        <f t="shared" si="81"/>
        <v>44887</v>
      </c>
      <c r="CS19" s="5">
        <f t="shared" si="82"/>
        <v>44891</v>
      </c>
      <c r="CT19" s="5">
        <f t="shared" si="83"/>
        <v>44894</v>
      </c>
      <c r="CU19" s="5">
        <f t="shared" si="84"/>
        <v>44894</v>
      </c>
      <c r="CV19" s="12">
        <f t="shared" si="85"/>
        <v>44900</v>
      </c>
      <c r="CW19" s="24"/>
      <c r="CX19" s="5">
        <f t="shared" si="86"/>
        <v>44910</v>
      </c>
      <c r="CY19" s="5">
        <f t="shared" si="87"/>
        <v>44915</v>
      </c>
      <c r="CZ19" s="28">
        <f t="shared" si="88"/>
        <v>44915</v>
      </c>
      <c r="DA19" s="5">
        <f t="shared" si="89"/>
        <v>44919</v>
      </c>
      <c r="DB19" s="5">
        <f t="shared" si="90"/>
        <v>44922</v>
      </c>
      <c r="DC19" s="5">
        <f t="shared" si="91"/>
        <v>44922</v>
      </c>
      <c r="DD19" s="23">
        <f t="shared" si="92"/>
        <v>44928</v>
      </c>
      <c r="DE19" s="24"/>
    </row>
    <row r="20" spans="1:109" ht="11.25" customHeight="1">
      <c r="A20" s="4" t="s">
        <v>104</v>
      </c>
      <c r="B20" s="4" t="s">
        <v>65</v>
      </c>
      <c r="C20" s="3">
        <f t="shared" si="0"/>
        <v>1</v>
      </c>
      <c r="D20" s="49">
        <f t="shared" si="1"/>
        <v>16</v>
      </c>
      <c r="E20" s="24"/>
      <c r="F20" s="5">
        <f t="shared" si="2"/>
        <v>44576</v>
      </c>
      <c r="G20" s="5">
        <f t="shared" si="3"/>
        <v>44581</v>
      </c>
      <c r="H20" s="28">
        <f t="shared" si="4"/>
        <v>44581</v>
      </c>
      <c r="I20" s="5">
        <f t="shared" si="5"/>
        <v>44585</v>
      </c>
      <c r="J20" s="5">
        <f t="shared" si="6"/>
        <v>44586</v>
      </c>
      <c r="K20" s="5">
        <f t="shared" si="7"/>
        <v>44586</v>
      </c>
      <c r="L20" s="12">
        <f t="shared" si="8"/>
        <v>44592</v>
      </c>
      <c r="M20" s="24"/>
      <c r="N20" s="5">
        <f t="shared" si="9"/>
        <v>44604</v>
      </c>
      <c r="O20" s="5">
        <f t="shared" si="10"/>
        <v>44609</v>
      </c>
      <c r="P20" s="28">
        <f t="shared" si="11"/>
        <v>44609</v>
      </c>
      <c r="Q20" s="5">
        <f t="shared" si="12"/>
        <v>44613</v>
      </c>
      <c r="R20" s="5">
        <f t="shared" si="13"/>
        <v>44614</v>
      </c>
      <c r="S20" s="5">
        <f t="shared" si="14"/>
        <v>44614</v>
      </c>
      <c r="T20" s="12">
        <f t="shared" si="15"/>
        <v>44620</v>
      </c>
      <c r="U20" s="24"/>
      <c r="V20" s="5">
        <f t="shared" si="16"/>
        <v>44632</v>
      </c>
      <c r="W20" s="5">
        <f t="shared" si="17"/>
        <v>44637</v>
      </c>
      <c r="X20" s="28">
        <f t="shared" si="18"/>
        <v>44637</v>
      </c>
      <c r="Y20" s="5">
        <f t="shared" si="19"/>
        <v>44641</v>
      </c>
      <c r="Z20" s="5">
        <f t="shared" si="20"/>
        <v>44642</v>
      </c>
      <c r="AA20" s="5">
        <f t="shared" si="21"/>
        <v>44642</v>
      </c>
      <c r="AB20" s="12">
        <f t="shared" si="22"/>
        <v>44648</v>
      </c>
      <c r="AC20" s="24"/>
      <c r="AD20" s="5">
        <f t="shared" si="23"/>
        <v>44660</v>
      </c>
      <c r="AE20" s="5">
        <f t="shared" si="24"/>
        <v>44665</v>
      </c>
      <c r="AF20" s="28">
        <f t="shared" si="25"/>
        <v>44665</v>
      </c>
      <c r="AG20" s="5">
        <f t="shared" si="26"/>
        <v>44669</v>
      </c>
      <c r="AH20" s="5">
        <f t="shared" si="27"/>
        <v>44670</v>
      </c>
      <c r="AI20" s="5">
        <f t="shared" si="28"/>
        <v>44670</v>
      </c>
      <c r="AJ20" s="12">
        <f t="shared" si="29"/>
        <v>44676</v>
      </c>
      <c r="AK20" s="24"/>
      <c r="AL20" s="5">
        <f t="shared" si="30"/>
        <v>44688</v>
      </c>
      <c r="AM20" s="5">
        <f t="shared" si="31"/>
        <v>44693</v>
      </c>
      <c r="AN20" s="28">
        <f t="shared" si="32"/>
        <v>44693</v>
      </c>
      <c r="AO20" s="5">
        <f t="shared" si="33"/>
        <v>44697</v>
      </c>
      <c r="AP20" s="5">
        <f t="shared" si="34"/>
        <v>44698</v>
      </c>
      <c r="AQ20" s="5">
        <f t="shared" si="35"/>
        <v>44698</v>
      </c>
      <c r="AR20" s="12">
        <f t="shared" si="36"/>
        <v>44704</v>
      </c>
      <c r="AS20" s="24"/>
      <c r="AT20" s="5">
        <f t="shared" si="37"/>
        <v>44716</v>
      </c>
      <c r="AU20" s="5">
        <f t="shared" si="38"/>
        <v>44721</v>
      </c>
      <c r="AV20" s="28">
        <f t="shared" si="39"/>
        <v>44721</v>
      </c>
      <c r="AW20" s="5">
        <f t="shared" si="40"/>
        <v>44725</v>
      </c>
      <c r="AX20" s="5">
        <f t="shared" si="41"/>
        <v>44726</v>
      </c>
      <c r="AY20" s="5">
        <f t="shared" si="42"/>
        <v>44726</v>
      </c>
      <c r="AZ20" s="12">
        <f t="shared" si="43"/>
        <v>44732</v>
      </c>
      <c r="BA20" s="24"/>
      <c r="BB20" s="5">
        <f t="shared" si="44"/>
        <v>44744</v>
      </c>
      <c r="BC20" s="5">
        <f t="shared" si="45"/>
        <v>44749</v>
      </c>
      <c r="BD20" s="28">
        <f t="shared" si="46"/>
        <v>44749</v>
      </c>
      <c r="BE20" s="5">
        <f t="shared" si="47"/>
        <v>44753</v>
      </c>
      <c r="BF20" s="5">
        <f t="shared" si="48"/>
        <v>44754</v>
      </c>
      <c r="BG20" s="5">
        <f t="shared" si="49"/>
        <v>44754</v>
      </c>
      <c r="BH20" s="12">
        <f t="shared" si="50"/>
        <v>44760</v>
      </c>
      <c r="BI20" s="24"/>
      <c r="BJ20" s="5">
        <f t="shared" si="51"/>
        <v>44772</v>
      </c>
      <c r="BK20" s="5">
        <f t="shared" si="52"/>
        <v>44777</v>
      </c>
      <c r="BL20" s="28">
        <f t="shared" si="53"/>
        <v>44777</v>
      </c>
      <c r="BM20" s="5">
        <f t="shared" si="54"/>
        <v>44781</v>
      </c>
      <c r="BN20" s="5">
        <f t="shared" si="55"/>
        <v>44782</v>
      </c>
      <c r="BO20" s="5">
        <f t="shared" si="56"/>
        <v>44782</v>
      </c>
      <c r="BP20" s="12">
        <f t="shared" si="57"/>
        <v>44788</v>
      </c>
      <c r="BQ20" s="24"/>
      <c r="BR20" s="5">
        <f t="shared" si="58"/>
        <v>44800</v>
      </c>
      <c r="BS20" s="5">
        <f t="shared" si="59"/>
        <v>44805</v>
      </c>
      <c r="BT20" s="28">
        <f t="shared" si="60"/>
        <v>44805</v>
      </c>
      <c r="BU20" s="5">
        <f t="shared" si="61"/>
        <v>44809</v>
      </c>
      <c r="BV20" s="5">
        <f t="shared" si="62"/>
        <v>44810</v>
      </c>
      <c r="BW20" s="5">
        <f t="shared" si="63"/>
        <v>44810</v>
      </c>
      <c r="BX20" s="12">
        <f t="shared" si="64"/>
        <v>44816</v>
      </c>
      <c r="BY20" s="24"/>
      <c r="BZ20" s="5">
        <f t="shared" si="65"/>
        <v>44828</v>
      </c>
      <c r="CA20" s="5">
        <f t="shared" si="66"/>
        <v>44833</v>
      </c>
      <c r="CB20" s="28">
        <f t="shared" si="67"/>
        <v>44833</v>
      </c>
      <c r="CC20" s="5">
        <f t="shared" si="68"/>
        <v>44837</v>
      </c>
      <c r="CD20" s="5">
        <f t="shared" si="69"/>
        <v>44838</v>
      </c>
      <c r="CE20" s="5">
        <f t="shared" si="70"/>
        <v>44838</v>
      </c>
      <c r="CF20" s="12">
        <f t="shared" si="71"/>
        <v>44844</v>
      </c>
      <c r="CG20" s="24"/>
      <c r="CH20" s="5">
        <f t="shared" si="72"/>
        <v>44856</v>
      </c>
      <c r="CI20" s="5">
        <f t="shared" si="73"/>
        <v>44861</v>
      </c>
      <c r="CJ20" s="28">
        <f t="shared" si="74"/>
        <v>44861</v>
      </c>
      <c r="CK20" s="5">
        <f t="shared" si="75"/>
        <v>44865</v>
      </c>
      <c r="CL20" s="5">
        <f t="shared" si="76"/>
        <v>44866</v>
      </c>
      <c r="CM20" s="5">
        <f t="shared" si="77"/>
        <v>44866</v>
      </c>
      <c r="CN20" s="12">
        <f t="shared" si="78"/>
        <v>44872</v>
      </c>
      <c r="CO20" s="24"/>
      <c r="CP20" s="5">
        <f t="shared" si="79"/>
        <v>44884</v>
      </c>
      <c r="CQ20" s="5">
        <f t="shared" si="80"/>
        <v>44889</v>
      </c>
      <c r="CR20" s="28">
        <f t="shared" si="81"/>
        <v>44889</v>
      </c>
      <c r="CS20" s="5">
        <f t="shared" si="82"/>
        <v>44893</v>
      </c>
      <c r="CT20" s="5">
        <f t="shared" si="83"/>
        <v>44894</v>
      </c>
      <c r="CU20" s="5">
        <f t="shared" si="84"/>
        <v>44894</v>
      </c>
      <c r="CV20" s="12">
        <f t="shared" si="85"/>
        <v>44900</v>
      </c>
      <c r="CW20" s="24"/>
      <c r="CX20" s="5">
        <f t="shared" si="86"/>
        <v>44912</v>
      </c>
      <c r="CY20" s="5">
        <f t="shared" si="87"/>
        <v>44917</v>
      </c>
      <c r="CZ20" s="28">
        <f t="shared" si="88"/>
        <v>44917</v>
      </c>
      <c r="DA20" s="5">
        <f t="shared" si="89"/>
        <v>44921</v>
      </c>
      <c r="DB20" s="5">
        <f t="shared" si="90"/>
        <v>44922</v>
      </c>
      <c r="DC20" s="5">
        <f t="shared" si="91"/>
        <v>44922</v>
      </c>
      <c r="DD20" s="23">
        <f t="shared" si="92"/>
        <v>44928</v>
      </c>
      <c r="DE20" s="24"/>
    </row>
    <row r="21" spans="1:109" s="1" customFormat="1" ht="11.25" customHeight="1">
      <c r="A21" s="4" t="s">
        <v>162</v>
      </c>
      <c r="B21" s="4" t="s">
        <v>65</v>
      </c>
      <c r="C21" s="3" t="e">
        <f t="shared" si="0"/>
        <v>#N/A</v>
      </c>
      <c r="D21" s="49" t="e">
        <f t="shared" si="1"/>
        <v>#N/A</v>
      </c>
      <c r="E21" s="24"/>
      <c r="F21" s="5" t="e">
        <f t="shared" si="2"/>
        <v>#N/A</v>
      </c>
      <c r="G21" s="5" t="e">
        <f t="shared" si="3"/>
        <v>#N/A</v>
      </c>
      <c r="H21" s="28" t="e">
        <f t="shared" si="4"/>
        <v>#N/A</v>
      </c>
      <c r="I21" s="5" t="e">
        <f t="shared" si="5"/>
        <v>#N/A</v>
      </c>
      <c r="J21" s="5">
        <f t="shared" si="6"/>
        <v>44586</v>
      </c>
      <c r="K21" s="5">
        <f t="shared" si="7"/>
        <v>44586</v>
      </c>
      <c r="L21" s="12">
        <f t="shared" si="8"/>
        <v>44592</v>
      </c>
      <c r="M21" s="24"/>
      <c r="N21" s="5" t="e">
        <f t="shared" si="9"/>
        <v>#N/A</v>
      </c>
      <c r="O21" s="5" t="e">
        <f t="shared" si="10"/>
        <v>#N/A</v>
      </c>
      <c r="P21" s="28" t="e">
        <f t="shared" si="11"/>
        <v>#N/A</v>
      </c>
      <c r="Q21" s="5" t="e">
        <f t="shared" si="12"/>
        <v>#N/A</v>
      </c>
      <c r="R21" s="5">
        <f t="shared" si="13"/>
        <v>44614</v>
      </c>
      <c r="S21" s="5">
        <f t="shared" si="14"/>
        <v>44614</v>
      </c>
      <c r="T21" s="12">
        <f t="shared" si="15"/>
        <v>44620</v>
      </c>
      <c r="U21" s="24"/>
      <c r="V21" s="5" t="e">
        <f t="shared" si="16"/>
        <v>#N/A</v>
      </c>
      <c r="W21" s="5" t="e">
        <f t="shared" si="17"/>
        <v>#N/A</v>
      </c>
      <c r="X21" s="28" t="e">
        <f t="shared" si="18"/>
        <v>#N/A</v>
      </c>
      <c r="Y21" s="5" t="e">
        <f t="shared" si="19"/>
        <v>#N/A</v>
      </c>
      <c r="Z21" s="5">
        <f t="shared" si="20"/>
        <v>44642</v>
      </c>
      <c r="AA21" s="5">
        <f t="shared" si="21"/>
        <v>44642</v>
      </c>
      <c r="AB21" s="12">
        <f t="shared" si="22"/>
        <v>44648</v>
      </c>
      <c r="AC21" s="24"/>
      <c r="AD21" s="5" t="e">
        <f t="shared" si="23"/>
        <v>#N/A</v>
      </c>
      <c r="AE21" s="5" t="e">
        <f t="shared" si="24"/>
        <v>#N/A</v>
      </c>
      <c r="AF21" s="28" t="e">
        <f t="shared" si="25"/>
        <v>#N/A</v>
      </c>
      <c r="AG21" s="5" t="e">
        <f t="shared" si="26"/>
        <v>#N/A</v>
      </c>
      <c r="AH21" s="5">
        <f t="shared" si="27"/>
        <v>44670</v>
      </c>
      <c r="AI21" s="5">
        <f t="shared" si="28"/>
        <v>44670</v>
      </c>
      <c r="AJ21" s="12">
        <f t="shared" si="29"/>
        <v>44676</v>
      </c>
      <c r="AK21" s="24"/>
      <c r="AL21" s="5" t="e">
        <f t="shared" si="30"/>
        <v>#N/A</v>
      </c>
      <c r="AM21" s="5" t="e">
        <f t="shared" si="31"/>
        <v>#N/A</v>
      </c>
      <c r="AN21" s="28" t="e">
        <f t="shared" si="32"/>
        <v>#N/A</v>
      </c>
      <c r="AO21" s="5" t="e">
        <f t="shared" si="33"/>
        <v>#N/A</v>
      </c>
      <c r="AP21" s="5">
        <f t="shared" si="34"/>
        <v>44698</v>
      </c>
      <c r="AQ21" s="5">
        <f t="shared" si="35"/>
        <v>44698</v>
      </c>
      <c r="AR21" s="12">
        <f t="shared" si="36"/>
        <v>44704</v>
      </c>
      <c r="AS21" s="24"/>
      <c r="AT21" s="5" t="e">
        <f t="shared" si="37"/>
        <v>#N/A</v>
      </c>
      <c r="AU21" s="5" t="e">
        <f t="shared" si="38"/>
        <v>#N/A</v>
      </c>
      <c r="AV21" s="28" t="e">
        <f t="shared" si="39"/>
        <v>#N/A</v>
      </c>
      <c r="AW21" s="5" t="e">
        <f t="shared" si="40"/>
        <v>#N/A</v>
      </c>
      <c r="AX21" s="5">
        <f t="shared" si="41"/>
        <v>44726</v>
      </c>
      <c r="AY21" s="5">
        <f t="shared" si="42"/>
        <v>44726</v>
      </c>
      <c r="AZ21" s="12">
        <f t="shared" si="43"/>
        <v>44732</v>
      </c>
      <c r="BA21" s="24"/>
      <c r="BB21" s="5" t="e">
        <f t="shared" si="44"/>
        <v>#N/A</v>
      </c>
      <c r="BC21" s="5" t="e">
        <f t="shared" si="45"/>
        <v>#N/A</v>
      </c>
      <c r="BD21" s="28" t="e">
        <f t="shared" si="46"/>
        <v>#N/A</v>
      </c>
      <c r="BE21" s="5" t="e">
        <f t="shared" si="47"/>
        <v>#N/A</v>
      </c>
      <c r="BF21" s="5">
        <f t="shared" si="48"/>
        <v>44754</v>
      </c>
      <c r="BG21" s="5">
        <f t="shared" si="49"/>
        <v>44754</v>
      </c>
      <c r="BH21" s="12">
        <f t="shared" si="50"/>
        <v>44760</v>
      </c>
      <c r="BI21" s="24"/>
      <c r="BJ21" s="5" t="e">
        <f t="shared" si="51"/>
        <v>#N/A</v>
      </c>
      <c r="BK21" s="5" t="e">
        <f t="shared" si="52"/>
        <v>#N/A</v>
      </c>
      <c r="BL21" s="28" t="e">
        <f t="shared" si="53"/>
        <v>#N/A</v>
      </c>
      <c r="BM21" s="5" t="e">
        <f t="shared" si="54"/>
        <v>#N/A</v>
      </c>
      <c r="BN21" s="5">
        <f t="shared" si="55"/>
        <v>44782</v>
      </c>
      <c r="BO21" s="5">
        <f t="shared" si="56"/>
        <v>44782</v>
      </c>
      <c r="BP21" s="12">
        <f t="shared" si="57"/>
        <v>44788</v>
      </c>
      <c r="BQ21" s="24"/>
      <c r="BR21" s="5" t="e">
        <f t="shared" si="58"/>
        <v>#N/A</v>
      </c>
      <c r="BS21" s="5" t="e">
        <f t="shared" si="59"/>
        <v>#N/A</v>
      </c>
      <c r="BT21" s="28" t="e">
        <f t="shared" si="60"/>
        <v>#N/A</v>
      </c>
      <c r="BU21" s="5" t="e">
        <f t="shared" si="61"/>
        <v>#N/A</v>
      </c>
      <c r="BV21" s="5">
        <f t="shared" si="62"/>
        <v>44810</v>
      </c>
      <c r="BW21" s="5">
        <f t="shared" si="63"/>
        <v>44810</v>
      </c>
      <c r="BX21" s="12">
        <f t="shared" si="64"/>
        <v>44816</v>
      </c>
      <c r="BY21" s="24"/>
      <c r="BZ21" s="5" t="e">
        <f t="shared" si="65"/>
        <v>#N/A</v>
      </c>
      <c r="CA21" s="5" t="e">
        <f t="shared" si="66"/>
        <v>#N/A</v>
      </c>
      <c r="CB21" s="28" t="e">
        <f t="shared" si="67"/>
        <v>#N/A</v>
      </c>
      <c r="CC21" s="5" t="e">
        <f t="shared" si="68"/>
        <v>#N/A</v>
      </c>
      <c r="CD21" s="5">
        <f t="shared" si="69"/>
        <v>44838</v>
      </c>
      <c r="CE21" s="5">
        <f t="shared" si="70"/>
        <v>44838</v>
      </c>
      <c r="CF21" s="12">
        <f t="shared" si="71"/>
        <v>44844</v>
      </c>
      <c r="CG21" s="24"/>
      <c r="CH21" s="5" t="e">
        <f t="shared" si="72"/>
        <v>#N/A</v>
      </c>
      <c r="CI21" s="5" t="e">
        <f t="shared" si="73"/>
        <v>#N/A</v>
      </c>
      <c r="CJ21" s="28" t="e">
        <f t="shared" si="74"/>
        <v>#N/A</v>
      </c>
      <c r="CK21" s="5" t="e">
        <f t="shared" si="75"/>
        <v>#N/A</v>
      </c>
      <c r="CL21" s="5">
        <f t="shared" si="76"/>
        <v>44866</v>
      </c>
      <c r="CM21" s="5">
        <f t="shared" si="77"/>
        <v>44866</v>
      </c>
      <c r="CN21" s="12">
        <f t="shared" si="78"/>
        <v>44872</v>
      </c>
      <c r="CO21" s="24"/>
      <c r="CP21" s="5" t="e">
        <f t="shared" si="79"/>
        <v>#N/A</v>
      </c>
      <c r="CQ21" s="5" t="e">
        <f t="shared" si="80"/>
        <v>#N/A</v>
      </c>
      <c r="CR21" s="28" t="e">
        <f t="shared" si="81"/>
        <v>#N/A</v>
      </c>
      <c r="CS21" s="5" t="e">
        <f t="shared" si="82"/>
        <v>#N/A</v>
      </c>
      <c r="CT21" s="5">
        <f t="shared" si="83"/>
        <v>44894</v>
      </c>
      <c r="CU21" s="5">
        <f t="shared" si="84"/>
        <v>44894</v>
      </c>
      <c r="CV21" s="12">
        <f t="shared" si="85"/>
        <v>44900</v>
      </c>
      <c r="CW21" s="24"/>
      <c r="CX21" s="5" t="e">
        <f t="shared" si="86"/>
        <v>#N/A</v>
      </c>
      <c r="CY21" s="5" t="e">
        <f t="shared" si="87"/>
        <v>#N/A</v>
      </c>
      <c r="CZ21" s="28" t="e">
        <f t="shared" si="88"/>
        <v>#N/A</v>
      </c>
      <c r="DA21" s="5" t="e">
        <f t="shared" si="89"/>
        <v>#N/A</v>
      </c>
      <c r="DB21" s="5">
        <f t="shared" si="90"/>
        <v>44922</v>
      </c>
      <c r="DC21" s="5">
        <f t="shared" si="91"/>
        <v>44922</v>
      </c>
      <c r="DD21" s="23">
        <f t="shared" si="92"/>
        <v>44928</v>
      </c>
      <c r="DE21" s="24"/>
    </row>
    <row r="22" spans="1:109" s="1" customFormat="1" ht="11.25" customHeight="1">
      <c r="A22" s="4" t="s">
        <v>85</v>
      </c>
      <c r="B22" s="4" t="s">
        <v>85</v>
      </c>
      <c r="C22" s="3">
        <f t="shared" si="0"/>
        <v>2</v>
      </c>
      <c r="D22" s="49">
        <f t="shared" si="1"/>
        <v>17</v>
      </c>
      <c r="E22" s="24"/>
      <c r="F22" s="5">
        <f t="shared" ref="F22" si="649">G22-ShipWindow</f>
        <v>44575</v>
      </c>
      <c r="G22" s="5">
        <f t="shared" ref="G22" si="650">H22</f>
        <v>44580</v>
      </c>
      <c r="H22" s="28">
        <f t="shared" ref="H22" si="651">I22-OriginLoad_FCL</f>
        <v>44580</v>
      </c>
      <c r="I22" s="5">
        <f t="shared" ref="I22" si="652">J22-MAX(C22:C22)</f>
        <v>44584</v>
      </c>
      <c r="J22" s="5">
        <f t="shared" ref="J22" si="653">K22</f>
        <v>44586</v>
      </c>
      <c r="K22" s="5">
        <f t="shared" ref="K22" si="654">L22-Port2DC_FCL</f>
        <v>44586</v>
      </c>
      <c r="L22" s="12">
        <f t="shared" si="8"/>
        <v>44592</v>
      </c>
      <c r="M22" s="24"/>
      <c r="N22" s="5">
        <f t="shared" ref="N22" si="655">O22-ShipWindow</f>
        <v>44603</v>
      </c>
      <c r="O22" s="5">
        <f t="shared" ref="O22" si="656">P22</f>
        <v>44608</v>
      </c>
      <c r="P22" s="28">
        <f t="shared" ref="P22" si="657">Q22-OriginLoad_FCL</f>
        <v>44608</v>
      </c>
      <c r="Q22" s="5">
        <f t="shared" ref="Q22" si="658">R22-MAX(C22:C22)</f>
        <v>44612</v>
      </c>
      <c r="R22" s="5">
        <f t="shared" ref="R22" si="659">S22</f>
        <v>44614</v>
      </c>
      <c r="S22" s="5">
        <f t="shared" ref="S22" si="660">T22-Port2DC_FCL</f>
        <v>44614</v>
      </c>
      <c r="T22" s="12">
        <f t="shared" si="15"/>
        <v>44620</v>
      </c>
      <c r="U22" s="24"/>
      <c r="V22" s="5">
        <f t="shared" ref="V22" si="661">W22-ShipWindow</f>
        <v>44631</v>
      </c>
      <c r="W22" s="5">
        <f t="shared" ref="W22" si="662">X22</f>
        <v>44636</v>
      </c>
      <c r="X22" s="28">
        <f t="shared" ref="X22" si="663">Y22-OriginLoad_FCL</f>
        <v>44636</v>
      </c>
      <c r="Y22" s="5">
        <f t="shared" ref="Y22" si="664">Z22-MAX(C22:C22)</f>
        <v>44640</v>
      </c>
      <c r="Z22" s="5">
        <f t="shared" ref="Z22" si="665">AA22</f>
        <v>44642</v>
      </c>
      <c r="AA22" s="5">
        <f t="shared" ref="AA22" si="666">AB22-Port2DC_FCL</f>
        <v>44642</v>
      </c>
      <c r="AB22" s="12">
        <f t="shared" si="22"/>
        <v>44648</v>
      </c>
      <c r="AC22" s="24"/>
      <c r="AD22" s="5">
        <f t="shared" ref="AD22" si="667">AE22-ShipWindow</f>
        <v>44659</v>
      </c>
      <c r="AE22" s="5">
        <f t="shared" ref="AE22" si="668">AF22</f>
        <v>44664</v>
      </c>
      <c r="AF22" s="28">
        <f t="shared" ref="AF22" si="669">AG22-OriginLoad_FCL</f>
        <v>44664</v>
      </c>
      <c r="AG22" s="5">
        <f t="shared" ref="AG22" si="670">AH22-MAX(C22:C22)</f>
        <v>44668</v>
      </c>
      <c r="AH22" s="5">
        <f t="shared" ref="AH22" si="671">AI22</f>
        <v>44670</v>
      </c>
      <c r="AI22" s="5">
        <f t="shared" ref="AI22" si="672">AJ22-Port2DC_FCL</f>
        <v>44670</v>
      </c>
      <c r="AJ22" s="12">
        <f t="shared" si="29"/>
        <v>44676</v>
      </c>
      <c r="AK22" s="24"/>
      <c r="AL22" s="5">
        <f t="shared" ref="AL22" si="673">AM22-ShipWindow</f>
        <v>44687</v>
      </c>
      <c r="AM22" s="5">
        <f t="shared" ref="AM22" si="674">AN22</f>
        <v>44692</v>
      </c>
      <c r="AN22" s="28">
        <f t="shared" ref="AN22" si="675">AO22-OriginLoad_FCL</f>
        <v>44692</v>
      </c>
      <c r="AO22" s="5">
        <f t="shared" ref="AO22" si="676">AP22-MAX(C22:C22)</f>
        <v>44696</v>
      </c>
      <c r="AP22" s="5">
        <f t="shared" ref="AP22" si="677">AQ22</f>
        <v>44698</v>
      </c>
      <c r="AQ22" s="5">
        <f t="shared" ref="AQ22" si="678">AR22-Port2DC_FCL</f>
        <v>44698</v>
      </c>
      <c r="AR22" s="12">
        <f t="shared" si="36"/>
        <v>44704</v>
      </c>
      <c r="AS22" s="24"/>
      <c r="AT22" s="5">
        <f t="shared" ref="AT22" si="679">AU22-ShipWindow</f>
        <v>44715</v>
      </c>
      <c r="AU22" s="5">
        <f t="shared" ref="AU22" si="680">AV22</f>
        <v>44720</v>
      </c>
      <c r="AV22" s="28">
        <f t="shared" ref="AV22" si="681">AW22-OriginLoad_FCL</f>
        <v>44720</v>
      </c>
      <c r="AW22" s="5">
        <f t="shared" ref="AW22" si="682">AX22-MAX(C22:C22)</f>
        <v>44724</v>
      </c>
      <c r="AX22" s="5">
        <f t="shared" ref="AX22" si="683">AY22</f>
        <v>44726</v>
      </c>
      <c r="AY22" s="5">
        <f t="shared" ref="AY22" si="684">AZ22-Port2DC_FCL</f>
        <v>44726</v>
      </c>
      <c r="AZ22" s="12">
        <f t="shared" si="43"/>
        <v>44732</v>
      </c>
      <c r="BA22" s="24"/>
      <c r="BB22" s="5">
        <f t="shared" ref="BB22" si="685">BC22-ShipWindow</f>
        <v>44743</v>
      </c>
      <c r="BC22" s="5">
        <f t="shared" ref="BC22" si="686">BD22</f>
        <v>44748</v>
      </c>
      <c r="BD22" s="28">
        <f t="shared" ref="BD22" si="687">BE22-OriginLoad_FCL</f>
        <v>44748</v>
      </c>
      <c r="BE22" s="5">
        <f t="shared" ref="BE22" si="688">BF22-MAX(C22:C22)</f>
        <v>44752</v>
      </c>
      <c r="BF22" s="5">
        <f t="shared" ref="BF22" si="689">BG22</f>
        <v>44754</v>
      </c>
      <c r="BG22" s="5">
        <f t="shared" ref="BG22" si="690">BH22-Port2DC_FCL</f>
        <v>44754</v>
      </c>
      <c r="BH22" s="12">
        <f t="shared" si="50"/>
        <v>44760</v>
      </c>
      <c r="BI22" s="24"/>
      <c r="BJ22" s="5">
        <f t="shared" ref="BJ22" si="691">BK22-ShipWindow</f>
        <v>44771</v>
      </c>
      <c r="BK22" s="5">
        <f t="shared" ref="BK22" si="692">BL22</f>
        <v>44776</v>
      </c>
      <c r="BL22" s="28">
        <f t="shared" ref="BL22" si="693">BM22-OriginLoad_FCL</f>
        <v>44776</v>
      </c>
      <c r="BM22" s="5">
        <f t="shared" ref="BM22" si="694">BN22-MAX(C22:C22)</f>
        <v>44780</v>
      </c>
      <c r="BN22" s="5">
        <f t="shared" ref="BN22" si="695">BO22</f>
        <v>44782</v>
      </c>
      <c r="BO22" s="5">
        <f t="shared" ref="BO22" si="696">BP22-Port2DC_FCL</f>
        <v>44782</v>
      </c>
      <c r="BP22" s="12">
        <f t="shared" si="57"/>
        <v>44788</v>
      </c>
      <c r="BQ22" s="24"/>
      <c r="BR22" s="5">
        <f t="shared" ref="BR22" si="697">BS22-ShipWindow</f>
        <v>44799</v>
      </c>
      <c r="BS22" s="5">
        <f t="shared" ref="BS22" si="698">BT22</f>
        <v>44804</v>
      </c>
      <c r="BT22" s="28">
        <f t="shared" ref="BT22" si="699">BU22-OriginLoad_FCL</f>
        <v>44804</v>
      </c>
      <c r="BU22" s="5">
        <f t="shared" ref="BU22" si="700">BV22-MAX(C22:C22)</f>
        <v>44808</v>
      </c>
      <c r="BV22" s="5">
        <f t="shared" ref="BV22" si="701">BW22</f>
        <v>44810</v>
      </c>
      <c r="BW22" s="5">
        <f t="shared" ref="BW22" si="702">BX22-Port2DC_FCL</f>
        <v>44810</v>
      </c>
      <c r="BX22" s="12">
        <f t="shared" si="64"/>
        <v>44816</v>
      </c>
      <c r="BY22" s="24"/>
      <c r="BZ22" s="5">
        <f t="shared" ref="BZ22" si="703">CA22-ShipWindow</f>
        <v>44827</v>
      </c>
      <c r="CA22" s="5">
        <f t="shared" ref="CA22" si="704">CB22</f>
        <v>44832</v>
      </c>
      <c r="CB22" s="28">
        <f t="shared" ref="CB22" si="705">CC22-OriginLoad_FCL</f>
        <v>44832</v>
      </c>
      <c r="CC22" s="5">
        <f t="shared" ref="CC22" si="706">CD22-MAX(C22:C22)</f>
        <v>44836</v>
      </c>
      <c r="CD22" s="5">
        <f t="shared" ref="CD22" si="707">CE22</f>
        <v>44838</v>
      </c>
      <c r="CE22" s="5">
        <f t="shared" ref="CE22" si="708">CF22-Port2DC_FCL</f>
        <v>44838</v>
      </c>
      <c r="CF22" s="12">
        <f t="shared" si="71"/>
        <v>44844</v>
      </c>
      <c r="CG22" s="24"/>
      <c r="CH22" s="5">
        <f t="shared" ref="CH22" si="709">CI22-ShipWindow</f>
        <v>44855</v>
      </c>
      <c r="CI22" s="5">
        <f t="shared" ref="CI22" si="710">CJ22</f>
        <v>44860</v>
      </c>
      <c r="CJ22" s="28">
        <f t="shared" ref="CJ22" si="711">CK22-OriginLoad_FCL</f>
        <v>44860</v>
      </c>
      <c r="CK22" s="5">
        <f t="shared" ref="CK22" si="712">CL22-MAX(C22:C22)</f>
        <v>44864</v>
      </c>
      <c r="CL22" s="5">
        <f t="shared" ref="CL22" si="713">CM22</f>
        <v>44866</v>
      </c>
      <c r="CM22" s="5">
        <f t="shared" ref="CM22" si="714">CN22-Port2DC_FCL</f>
        <v>44866</v>
      </c>
      <c r="CN22" s="12">
        <f t="shared" si="78"/>
        <v>44872</v>
      </c>
      <c r="CO22" s="24"/>
      <c r="CP22" s="5">
        <f t="shared" ref="CP22" si="715">CQ22-ShipWindow</f>
        <v>44883</v>
      </c>
      <c r="CQ22" s="5">
        <f t="shared" ref="CQ22" si="716">CR22</f>
        <v>44888</v>
      </c>
      <c r="CR22" s="28">
        <f t="shared" ref="CR22" si="717">CS22-OriginLoad_FCL</f>
        <v>44888</v>
      </c>
      <c r="CS22" s="5">
        <f t="shared" ref="CS22" si="718">CT22-MAX(C22:C22)</f>
        <v>44892</v>
      </c>
      <c r="CT22" s="5">
        <f t="shared" ref="CT22" si="719">CU22</f>
        <v>44894</v>
      </c>
      <c r="CU22" s="5">
        <f t="shared" ref="CU22" si="720">CV22-Port2DC_FCL</f>
        <v>44894</v>
      </c>
      <c r="CV22" s="12">
        <f t="shared" si="85"/>
        <v>44900</v>
      </c>
      <c r="CW22" s="24"/>
      <c r="CX22" s="5">
        <f t="shared" ref="CX22" si="721">CY22-ShipWindow</f>
        <v>44911</v>
      </c>
      <c r="CY22" s="5">
        <f t="shared" ref="CY22" si="722">CZ22</f>
        <v>44916</v>
      </c>
      <c r="CZ22" s="28">
        <f t="shared" ref="CZ22" si="723">DA22-OriginLoad_FCL</f>
        <v>44916</v>
      </c>
      <c r="DA22" s="5">
        <f t="shared" ref="DA22" si="724">DB22-MAX(C22:C22)</f>
        <v>44920</v>
      </c>
      <c r="DB22" s="5">
        <f t="shared" ref="DB22" si="725">DC22</f>
        <v>44922</v>
      </c>
      <c r="DC22" s="5">
        <f t="shared" ref="DC22" si="726">DD22-Port2DC_FCL</f>
        <v>44922</v>
      </c>
      <c r="DD22" s="23">
        <f t="shared" si="92"/>
        <v>44928</v>
      </c>
      <c r="DE22" s="24"/>
    </row>
    <row r="23" spans="1:109" s="1" customFormat="1" ht="11.25" customHeight="1">
      <c r="A23" s="4" t="s">
        <v>56</v>
      </c>
      <c r="B23" s="4" t="s">
        <v>57</v>
      </c>
      <c r="C23" s="3">
        <f t="shared" si="0"/>
        <v>3</v>
      </c>
      <c r="D23" s="49">
        <f t="shared" si="1"/>
        <v>18</v>
      </c>
      <c r="E23" s="24"/>
      <c r="F23" s="5">
        <f t="shared" si="2"/>
        <v>44574</v>
      </c>
      <c r="G23" s="5">
        <f t="shared" si="3"/>
        <v>44579</v>
      </c>
      <c r="H23" s="28">
        <f t="shared" si="4"/>
        <v>44579</v>
      </c>
      <c r="I23" s="5">
        <f t="shared" si="5"/>
        <v>44583</v>
      </c>
      <c r="J23" s="5">
        <f t="shared" si="6"/>
        <v>44586</v>
      </c>
      <c r="K23" s="5">
        <f t="shared" si="7"/>
        <v>44586</v>
      </c>
      <c r="L23" s="12">
        <f t="shared" si="8"/>
        <v>44592</v>
      </c>
      <c r="M23" s="24"/>
      <c r="N23" s="5">
        <f t="shared" si="9"/>
        <v>44602</v>
      </c>
      <c r="O23" s="5">
        <f t="shared" si="10"/>
        <v>44607</v>
      </c>
      <c r="P23" s="28">
        <f t="shared" si="11"/>
        <v>44607</v>
      </c>
      <c r="Q23" s="5">
        <f t="shared" si="12"/>
        <v>44611</v>
      </c>
      <c r="R23" s="5">
        <f t="shared" si="13"/>
        <v>44614</v>
      </c>
      <c r="S23" s="5">
        <f t="shared" si="14"/>
        <v>44614</v>
      </c>
      <c r="T23" s="12">
        <f t="shared" si="15"/>
        <v>44620</v>
      </c>
      <c r="U23" s="24"/>
      <c r="V23" s="5">
        <f t="shared" si="16"/>
        <v>44630</v>
      </c>
      <c r="W23" s="5">
        <f t="shared" si="17"/>
        <v>44635</v>
      </c>
      <c r="X23" s="28">
        <f t="shared" si="18"/>
        <v>44635</v>
      </c>
      <c r="Y23" s="5">
        <f t="shared" si="19"/>
        <v>44639</v>
      </c>
      <c r="Z23" s="5">
        <f t="shared" si="20"/>
        <v>44642</v>
      </c>
      <c r="AA23" s="5">
        <f t="shared" si="21"/>
        <v>44642</v>
      </c>
      <c r="AB23" s="12">
        <f t="shared" si="22"/>
        <v>44648</v>
      </c>
      <c r="AC23" s="24"/>
      <c r="AD23" s="5">
        <f t="shared" si="23"/>
        <v>44658</v>
      </c>
      <c r="AE23" s="5">
        <f t="shared" si="24"/>
        <v>44663</v>
      </c>
      <c r="AF23" s="28">
        <f t="shared" si="25"/>
        <v>44663</v>
      </c>
      <c r="AG23" s="5">
        <f t="shared" si="26"/>
        <v>44667</v>
      </c>
      <c r="AH23" s="5">
        <f t="shared" si="27"/>
        <v>44670</v>
      </c>
      <c r="AI23" s="5">
        <f t="shared" si="28"/>
        <v>44670</v>
      </c>
      <c r="AJ23" s="12">
        <f t="shared" si="29"/>
        <v>44676</v>
      </c>
      <c r="AK23" s="24"/>
      <c r="AL23" s="5">
        <f t="shared" si="30"/>
        <v>44686</v>
      </c>
      <c r="AM23" s="5">
        <f t="shared" si="31"/>
        <v>44691</v>
      </c>
      <c r="AN23" s="28">
        <f t="shared" si="32"/>
        <v>44691</v>
      </c>
      <c r="AO23" s="5">
        <f t="shared" si="33"/>
        <v>44695</v>
      </c>
      <c r="AP23" s="5">
        <f t="shared" si="34"/>
        <v>44698</v>
      </c>
      <c r="AQ23" s="5">
        <f t="shared" si="35"/>
        <v>44698</v>
      </c>
      <c r="AR23" s="12">
        <f t="shared" si="36"/>
        <v>44704</v>
      </c>
      <c r="AS23" s="24"/>
      <c r="AT23" s="5">
        <f t="shared" si="37"/>
        <v>44714</v>
      </c>
      <c r="AU23" s="5">
        <f t="shared" si="38"/>
        <v>44719</v>
      </c>
      <c r="AV23" s="28">
        <f t="shared" si="39"/>
        <v>44719</v>
      </c>
      <c r="AW23" s="5">
        <f t="shared" si="40"/>
        <v>44723</v>
      </c>
      <c r="AX23" s="5">
        <f t="shared" si="41"/>
        <v>44726</v>
      </c>
      <c r="AY23" s="5">
        <f t="shared" si="42"/>
        <v>44726</v>
      </c>
      <c r="AZ23" s="12">
        <f t="shared" si="43"/>
        <v>44732</v>
      </c>
      <c r="BA23" s="24"/>
      <c r="BB23" s="5">
        <f t="shared" si="44"/>
        <v>44742</v>
      </c>
      <c r="BC23" s="5">
        <f t="shared" si="45"/>
        <v>44747</v>
      </c>
      <c r="BD23" s="28">
        <f t="shared" si="46"/>
        <v>44747</v>
      </c>
      <c r="BE23" s="5">
        <f t="shared" si="47"/>
        <v>44751</v>
      </c>
      <c r="BF23" s="5">
        <f t="shared" si="48"/>
        <v>44754</v>
      </c>
      <c r="BG23" s="5">
        <f t="shared" si="49"/>
        <v>44754</v>
      </c>
      <c r="BH23" s="12">
        <f t="shared" si="50"/>
        <v>44760</v>
      </c>
      <c r="BI23" s="24"/>
      <c r="BJ23" s="5">
        <f t="shared" si="51"/>
        <v>44770</v>
      </c>
      <c r="BK23" s="5">
        <f t="shared" si="52"/>
        <v>44775</v>
      </c>
      <c r="BL23" s="28">
        <f t="shared" si="53"/>
        <v>44775</v>
      </c>
      <c r="BM23" s="5">
        <f t="shared" si="54"/>
        <v>44779</v>
      </c>
      <c r="BN23" s="5">
        <f t="shared" si="55"/>
        <v>44782</v>
      </c>
      <c r="BO23" s="5">
        <f t="shared" si="56"/>
        <v>44782</v>
      </c>
      <c r="BP23" s="12">
        <f t="shared" si="57"/>
        <v>44788</v>
      </c>
      <c r="BQ23" s="24"/>
      <c r="BR23" s="5">
        <f t="shared" si="58"/>
        <v>44798</v>
      </c>
      <c r="BS23" s="5">
        <f t="shared" si="59"/>
        <v>44803</v>
      </c>
      <c r="BT23" s="28">
        <f t="shared" si="60"/>
        <v>44803</v>
      </c>
      <c r="BU23" s="5">
        <f t="shared" si="61"/>
        <v>44807</v>
      </c>
      <c r="BV23" s="5">
        <f t="shared" si="62"/>
        <v>44810</v>
      </c>
      <c r="BW23" s="5">
        <f t="shared" si="63"/>
        <v>44810</v>
      </c>
      <c r="BX23" s="12">
        <f t="shared" si="64"/>
        <v>44816</v>
      </c>
      <c r="BY23" s="24"/>
      <c r="BZ23" s="5">
        <f t="shared" si="65"/>
        <v>44826</v>
      </c>
      <c r="CA23" s="5">
        <f t="shared" si="66"/>
        <v>44831</v>
      </c>
      <c r="CB23" s="28">
        <f t="shared" si="67"/>
        <v>44831</v>
      </c>
      <c r="CC23" s="5">
        <f t="shared" si="68"/>
        <v>44835</v>
      </c>
      <c r="CD23" s="5">
        <f t="shared" si="69"/>
        <v>44838</v>
      </c>
      <c r="CE23" s="5">
        <f t="shared" si="70"/>
        <v>44838</v>
      </c>
      <c r="CF23" s="12">
        <f t="shared" si="71"/>
        <v>44844</v>
      </c>
      <c r="CG23" s="24"/>
      <c r="CH23" s="5">
        <f t="shared" si="72"/>
        <v>44854</v>
      </c>
      <c r="CI23" s="5">
        <f t="shared" si="73"/>
        <v>44859</v>
      </c>
      <c r="CJ23" s="28">
        <f t="shared" si="74"/>
        <v>44859</v>
      </c>
      <c r="CK23" s="5">
        <f t="shared" si="75"/>
        <v>44863</v>
      </c>
      <c r="CL23" s="5">
        <f t="shared" si="76"/>
        <v>44866</v>
      </c>
      <c r="CM23" s="5">
        <f t="shared" si="77"/>
        <v>44866</v>
      </c>
      <c r="CN23" s="12">
        <f t="shared" si="78"/>
        <v>44872</v>
      </c>
      <c r="CO23" s="24"/>
      <c r="CP23" s="5">
        <f t="shared" si="79"/>
        <v>44882</v>
      </c>
      <c r="CQ23" s="5">
        <f t="shared" si="80"/>
        <v>44887</v>
      </c>
      <c r="CR23" s="28">
        <f t="shared" si="81"/>
        <v>44887</v>
      </c>
      <c r="CS23" s="5">
        <f t="shared" si="82"/>
        <v>44891</v>
      </c>
      <c r="CT23" s="5">
        <f t="shared" si="83"/>
        <v>44894</v>
      </c>
      <c r="CU23" s="5">
        <f t="shared" si="84"/>
        <v>44894</v>
      </c>
      <c r="CV23" s="12">
        <f t="shared" si="85"/>
        <v>44900</v>
      </c>
      <c r="CW23" s="24"/>
      <c r="CX23" s="5">
        <f t="shared" si="86"/>
        <v>44910</v>
      </c>
      <c r="CY23" s="5">
        <f t="shared" si="87"/>
        <v>44915</v>
      </c>
      <c r="CZ23" s="28">
        <f t="shared" si="88"/>
        <v>44915</v>
      </c>
      <c r="DA23" s="5">
        <f t="shared" si="89"/>
        <v>44919</v>
      </c>
      <c r="DB23" s="5">
        <f t="shared" si="90"/>
        <v>44922</v>
      </c>
      <c r="DC23" s="5">
        <f t="shared" si="91"/>
        <v>44922</v>
      </c>
      <c r="DD23" s="23">
        <f t="shared" si="92"/>
        <v>44928</v>
      </c>
      <c r="DE23" s="24"/>
    </row>
    <row r="24" spans="1:109" s="1" customFormat="1" ht="11.25" customHeight="1">
      <c r="A24" s="4" t="s">
        <v>112</v>
      </c>
      <c r="B24" s="4" t="s">
        <v>57</v>
      </c>
      <c r="C24" s="3">
        <f t="shared" si="0"/>
        <v>3</v>
      </c>
      <c r="D24" s="49">
        <f t="shared" si="1"/>
        <v>18</v>
      </c>
      <c r="E24" s="24"/>
      <c r="F24" s="5">
        <f t="shared" si="2"/>
        <v>44574</v>
      </c>
      <c r="G24" s="5">
        <f t="shared" si="3"/>
        <v>44579</v>
      </c>
      <c r="H24" s="28">
        <f t="shared" si="4"/>
        <v>44579</v>
      </c>
      <c r="I24" s="5">
        <f t="shared" si="5"/>
        <v>44583</v>
      </c>
      <c r="J24" s="5">
        <f t="shared" si="6"/>
        <v>44586</v>
      </c>
      <c r="K24" s="5">
        <f t="shared" si="7"/>
        <v>44586</v>
      </c>
      <c r="L24" s="12">
        <f t="shared" si="8"/>
        <v>44592</v>
      </c>
      <c r="M24" s="24"/>
      <c r="N24" s="5">
        <f t="shared" si="9"/>
        <v>44602</v>
      </c>
      <c r="O24" s="5">
        <f t="shared" si="10"/>
        <v>44607</v>
      </c>
      <c r="P24" s="28">
        <f t="shared" si="11"/>
        <v>44607</v>
      </c>
      <c r="Q24" s="5">
        <f t="shared" si="12"/>
        <v>44611</v>
      </c>
      <c r="R24" s="5">
        <f t="shared" si="13"/>
        <v>44614</v>
      </c>
      <c r="S24" s="5">
        <f t="shared" si="14"/>
        <v>44614</v>
      </c>
      <c r="T24" s="12">
        <f t="shared" si="15"/>
        <v>44620</v>
      </c>
      <c r="U24" s="24"/>
      <c r="V24" s="5">
        <f t="shared" si="16"/>
        <v>44630</v>
      </c>
      <c r="W24" s="5">
        <f t="shared" si="17"/>
        <v>44635</v>
      </c>
      <c r="X24" s="28">
        <f t="shared" si="18"/>
        <v>44635</v>
      </c>
      <c r="Y24" s="5">
        <f t="shared" si="19"/>
        <v>44639</v>
      </c>
      <c r="Z24" s="5">
        <f t="shared" si="20"/>
        <v>44642</v>
      </c>
      <c r="AA24" s="5">
        <f t="shared" si="21"/>
        <v>44642</v>
      </c>
      <c r="AB24" s="12">
        <f t="shared" si="22"/>
        <v>44648</v>
      </c>
      <c r="AC24" s="24"/>
      <c r="AD24" s="5">
        <f t="shared" si="23"/>
        <v>44658</v>
      </c>
      <c r="AE24" s="5">
        <f t="shared" si="24"/>
        <v>44663</v>
      </c>
      <c r="AF24" s="28">
        <f t="shared" si="25"/>
        <v>44663</v>
      </c>
      <c r="AG24" s="5">
        <f t="shared" si="26"/>
        <v>44667</v>
      </c>
      <c r="AH24" s="5">
        <f t="shared" si="27"/>
        <v>44670</v>
      </c>
      <c r="AI24" s="5">
        <f t="shared" si="28"/>
        <v>44670</v>
      </c>
      <c r="AJ24" s="12">
        <f t="shared" si="29"/>
        <v>44676</v>
      </c>
      <c r="AK24" s="24"/>
      <c r="AL24" s="5">
        <f t="shared" si="30"/>
        <v>44686</v>
      </c>
      <c r="AM24" s="5">
        <f t="shared" si="31"/>
        <v>44691</v>
      </c>
      <c r="AN24" s="28">
        <f t="shared" si="32"/>
        <v>44691</v>
      </c>
      <c r="AO24" s="5">
        <f t="shared" si="33"/>
        <v>44695</v>
      </c>
      <c r="AP24" s="5">
        <f t="shared" si="34"/>
        <v>44698</v>
      </c>
      <c r="AQ24" s="5">
        <f t="shared" si="35"/>
        <v>44698</v>
      </c>
      <c r="AR24" s="12">
        <f t="shared" si="36"/>
        <v>44704</v>
      </c>
      <c r="AS24" s="24"/>
      <c r="AT24" s="5">
        <f t="shared" si="37"/>
        <v>44714</v>
      </c>
      <c r="AU24" s="5">
        <f t="shared" si="38"/>
        <v>44719</v>
      </c>
      <c r="AV24" s="28">
        <f t="shared" si="39"/>
        <v>44719</v>
      </c>
      <c r="AW24" s="5">
        <f t="shared" si="40"/>
        <v>44723</v>
      </c>
      <c r="AX24" s="5">
        <f t="shared" si="41"/>
        <v>44726</v>
      </c>
      <c r="AY24" s="5">
        <f t="shared" si="42"/>
        <v>44726</v>
      </c>
      <c r="AZ24" s="12">
        <f t="shared" si="43"/>
        <v>44732</v>
      </c>
      <c r="BA24" s="24"/>
      <c r="BB24" s="5">
        <f t="shared" si="44"/>
        <v>44742</v>
      </c>
      <c r="BC24" s="5">
        <f t="shared" si="45"/>
        <v>44747</v>
      </c>
      <c r="BD24" s="28">
        <f t="shared" si="46"/>
        <v>44747</v>
      </c>
      <c r="BE24" s="5">
        <f t="shared" si="47"/>
        <v>44751</v>
      </c>
      <c r="BF24" s="5">
        <f t="shared" si="48"/>
        <v>44754</v>
      </c>
      <c r="BG24" s="5">
        <f t="shared" si="49"/>
        <v>44754</v>
      </c>
      <c r="BH24" s="12">
        <f t="shared" si="50"/>
        <v>44760</v>
      </c>
      <c r="BI24" s="24"/>
      <c r="BJ24" s="5">
        <f t="shared" si="51"/>
        <v>44770</v>
      </c>
      <c r="BK24" s="5">
        <f t="shared" si="52"/>
        <v>44775</v>
      </c>
      <c r="BL24" s="28">
        <f t="shared" si="53"/>
        <v>44775</v>
      </c>
      <c r="BM24" s="5">
        <f t="shared" si="54"/>
        <v>44779</v>
      </c>
      <c r="BN24" s="5">
        <f t="shared" si="55"/>
        <v>44782</v>
      </c>
      <c r="BO24" s="5">
        <f t="shared" si="56"/>
        <v>44782</v>
      </c>
      <c r="BP24" s="12">
        <f t="shared" si="57"/>
        <v>44788</v>
      </c>
      <c r="BQ24" s="24"/>
      <c r="BR24" s="5">
        <f t="shared" si="58"/>
        <v>44798</v>
      </c>
      <c r="BS24" s="5">
        <f t="shared" si="59"/>
        <v>44803</v>
      </c>
      <c r="BT24" s="28">
        <f t="shared" si="60"/>
        <v>44803</v>
      </c>
      <c r="BU24" s="5">
        <f t="shared" si="61"/>
        <v>44807</v>
      </c>
      <c r="BV24" s="5">
        <f t="shared" si="62"/>
        <v>44810</v>
      </c>
      <c r="BW24" s="5">
        <f t="shared" si="63"/>
        <v>44810</v>
      </c>
      <c r="BX24" s="12">
        <f t="shared" si="64"/>
        <v>44816</v>
      </c>
      <c r="BY24" s="24"/>
      <c r="BZ24" s="5">
        <f t="shared" si="65"/>
        <v>44826</v>
      </c>
      <c r="CA24" s="5">
        <f t="shared" si="66"/>
        <v>44831</v>
      </c>
      <c r="CB24" s="28">
        <f t="shared" si="67"/>
        <v>44831</v>
      </c>
      <c r="CC24" s="5">
        <f t="shared" si="68"/>
        <v>44835</v>
      </c>
      <c r="CD24" s="5">
        <f t="shared" si="69"/>
        <v>44838</v>
      </c>
      <c r="CE24" s="5">
        <f t="shared" si="70"/>
        <v>44838</v>
      </c>
      <c r="CF24" s="12">
        <f t="shared" si="71"/>
        <v>44844</v>
      </c>
      <c r="CG24" s="24"/>
      <c r="CH24" s="5">
        <f t="shared" si="72"/>
        <v>44854</v>
      </c>
      <c r="CI24" s="5">
        <f t="shared" si="73"/>
        <v>44859</v>
      </c>
      <c r="CJ24" s="28">
        <f t="shared" si="74"/>
        <v>44859</v>
      </c>
      <c r="CK24" s="5">
        <f t="shared" si="75"/>
        <v>44863</v>
      </c>
      <c r="CL24" s="5">
        <f t="shared" si="76"/>
        <v>44866</v>
      </c>
      <c r="CM24" s="5">
        <f t="shared" si="77"/>
        <v>44866</v>
      </c>
      <c r="CN24" s="12">
        <f t="shared" si="78"/>
        <v>44872</v>
      </c>
      <c r="CO24" s="24"/>
      <c r="CP24" s="5">
        <f t="shared" si="79"/>
        <v>44882</v>
      </c>
      <c r="CQ24" s="5">
        <f t="shared" si="80"/>
        <v>44887</v>
      </c>
      <c r="CR24" s="28">
        <f t="shared" si="81"/>
        <v>44887</v>
      </c>
      <c r="CS24" s="5">
        <f t="shared" si="82"/>
        <v>44891</v>
      </c>
      <c r="CT24" s="5">
        <f t="shared" si="83"/>
        <v>44894</v>
      </c>
      <c r="CU24" s="5">
        <f t="shared" si="84"/>
        <v>44894</v>
      </c>
      <c r="CV24" s="12">
        <f t="shared" si="85"/>
        <v>44900</v>
      </c>
      <c r="CW24" s="24"/>
      <c r="CX24" s="5">
        <f t="shared" si="86"/>
        <v>44910</v>
      </c>
      <c r="CY24" s="5">
        <f t="shared" si="87"/>
        <v>44915</v>
      </c>
      <c r="CZ24" s="28">
        <f t="shared" si="88"/>
        <v>44915</v>
      </c>
      <c r="DA24" s="5">
        <f t="shared" si="89"/>
        <v>44919</v>
      </c>
      <c r="DB24" s="5">
        <f t="shared" si="90"/>
        <v>44922</v>
      </c>
      <c r="DC24" s="5">
        <f t="shared" si="91"/>
        <v>44922</v>
      </c>
      <c r="DD24" s="23">
        <f t="shared" si="92"/>
        <v>44928</v>
      </c>
      <c r="DE24" s="24"/>
    </row>
    <row r="25" spans="1:109" s="1" customFormat="1" ht="11.25" customHeight="1">
      <c r="A25" s="4" t="s">
        <v>118</v>
      </c>
      <c r="B25" s="4" t="s">
        <v>57</v>
      </c>
      <c r="C25" s="3">
        <f t="shared" si="0"/>
        <v>3</v>
      </c>
      <c r="D25" s="49">
        <f t="shared" si="1"/>
        <v>18</v>
      </c>
      <c r="E25" s="24"/>
      <c r="F25" s="5">
        <f t="shared" si="2"/>
        <v>44574</v>
      </c>
      <c r="G25" s="5">
        <f t="shared" si="3"/>
        <v>44579</v>
      </c>
      <c r="H25" s="28">
        <f t="shared" si="4"/>
        <v>44579</v>
      </c>
      <c r="I25" s="5">
        <f t="shared" si="5"/>
        <v>44583</v>
      </c>
      <c r="J25" s="5">
        <f t="shared" si="6"/>
        <v>44586</v>
      </c>
      <c r="K25" s="5">
        <f t="shared" si="7"/>
        <v>44586</v>
      </c>
      <c r="L25" s="12">
        <f t="shared" si="8"/>
        <v>44592</v>
      </c>
      <c r="M25" s="24"/>
      <c r="N25" s="5">
        <f t="shared" si="9"/>
        <v>44602</v>
      </c>
      <c r="O25" s="5">
        <f t="shared" si="10"/>
        <v>44607</v>
      </c>
      <c r="P25" s="28">
        <f t="shared" si="11"/>
        <v>44607</v>
      </c>
      <c r="Q25" s="5">
        <f t="shared" si="12"/>
        <v>44611</v>
      </c>
      <c r="R25" s="5">
        <f t="shared" si="13"/>
        <v>44614</v>
      </c>
      <c r="S25" s="5">
        <f t="shared" si="14"/>
        <v>44614</v>
      </c>
      <c r="T25" s="12">
        <f t="shared" si="15"/>
        <v>44620</v>
      </c>
      <c r="U25" s="24"/>
      <c r="V25" s="5">
        <f t="shared" si="16"/>
        <v>44630</v>
      </c>
      <c r="W25" s="5">
        <f t="shared" si="17"/>
        <v>44635</v>
      </c>
      <c r="X25" s="28">
        <f t="shared" si="18"/>
        <v>44635</v>
      </c>
      <c r="Y25" s="5">
        <f t="shared" si="19"/>
        <v>44639</v>
      </c>
      <c r="Z25" s="5">
        <f t="shared" si="20"/>
        <v>44642</v>
      </c>
      <c r="AA25" s="5">
        <f t="shared" si="21"/>
        <v>44642</v>
      </c>
      <c r="AB25" s="12">
        <f t="shared" si="22"/>
        <v>44648</v>
      </c>
      <c r="AC25" s="24"/>
      <c r="AD25" s="5">
        <f t="shared" si="23"/>
        <v>44658</v>
      </c>
      <c r="AE25" s="5">
        <f t="shared" si="24"/>
        <v>44663</v>
      </c>
      <c r="AF25" s="28">
        <f t="shared" si="25"/>
        <v>44663</v>
      </c>
      <c r="AG25" s="5">
        <f t="shared" si="26"/>
        <v>44667</v>
      </c>
      <c r="AH25" s="5">
        <f t="shared" si="27"/>
        <v>44670</v>
      </c>
      <c r="AI25" s="5">
        <f t="shared" si="28"/>
        <v>44670</v>
      </c>
      <c r="AJ25" s="12">
        <f t="shared" si="29"/>
        <v>44676</v>
      </c>
      <c r="AK25" s="24"/>
      <c r="AL25" s="5">
        <f t="shared" si="30"/>
        <v>44686</v>
      </c>
      <c r="AM25" s="5">
        <f t="shared" si="31"/>
        <v>44691</v>
      </c>
      <c r="AN25" s="28">
        <f t="shared" si="32"/>
        <v>44691</v>
      </c>
      <c r="AO25" s="5">
        <f t="shared" si="33"/>
        <v>44695</v>
      </c>
      <c r="AP25" s="5">
        <f t="shared" si="34"/>
        <v>44698</v>
      </c>
      <c r="AQ25" s="5">
        <f t="shared" si="35"/>
        <v>44698</v>
      </c>
      <c r="AR25" s="12">
        <f t="shared" si="36"/>
        <v>44704</v>
      </c>
      <c r="AS25" s="24"/>
      <c r="AT25" s="5">
        <f t="shared" si="37"/>
        <v>44714</v>
      </c>
      <c r="AU25" s="5">
        <f t="shared" si="38"/>
        <v>44719</v>
      </c>
      <c r="AV25" s="28">
        <f t="shared" si="39"/>
        <v>44719</v>
      </c>
      <c r="AW25" s="5">
        <f t="shared" si="40"/>
        <v>44723</v>
      </c>
      <c r="AX25" s="5">
        <f t="shared" si="41"/>
        <v>44726</v>
      </c>
      <c r="AY25" s="5">
        <f t="shared" si="42"/>
        <v>44726</v>
      </c>
      <c r="AZ25" s="12">
        <f t="shared" si="43"/>
        <v>44732</v>
      </c>
      <c r="BA25" s="24"/>
      <c r="BB25" s="5">
        <f t="shared" si="44"/>
        <v>44742</v>
      </c>
      <c r="BC25" s="5">
        <f t="shared" si="45"/>
        <v>44747</v>
      </c>
      <c r="BD25" s="28">
        <f t="shared" si="46"/>
        <v>44747</v>
      </c>
      <c r="BE25" s="5">
        <f t="shared" si="47"/>
        <v>44751</v>
      </c>
      <c r="BF25" s="5">
        <f t="shared" si="48"/>
        <v>44754</v>
      </c>
      <c r="BG25" s="5">
        <f t="shared" si="49"/>
        <v>44754</v>
      </c>
      <c r="BH25" s="12">
        <f t="shared" si="50"/>
        <v>44760</v>
      </c>
      <c r="BI25" s="24"/>
      <c r="BJ25" s="5">
        <f t="shared" si="51"/>
        <v>44770</v>
      </c>
      <c r="BK25" s="5">
        <f t="shared" si="52"/>
        <v>44775</v>
      </c>
      <c r="BL25" s="28">
        <f t="shared" si="53"/>
        <v>44775</v>
      </c>
      <c r="BM25" s="5">
        <f t="shared" si="54"/>
        <v>44779</v>
      </c>
      <c r="BN25" s="5">
        <f t="shared" si="55"/>
        <v>44782</v>
      </c>
      <c r="BO25" s="5">
        <f t="shared" si="56"/>
        <v>44782</v>
      </c>
      <c r="BP25" s="12">
        <f t="shared" si="57"/>
        <v>44788</v>
      </c>
      <c r="BQ25" s="24"/>
      <c r="BR25" s="5">
        <f t="shared" si="58"/>
        <v>44798</v>
      </c>
      <c r="BS25" s="5">
        <f t="shared" si="59"/>
        <v>44803</v>
      </c>
      <c r="BT25" s="28">
        <f t="shared" si="60"/>
        <v>44803</v>
      </c>
      <c r="BU25" s="5">
        <f t="shared" si="61"/>
        <v>44807</v>
      </c>
      <c r="BV25" s="5">
        <f t="shared" si="62"/>
        <v>44810</v>
      </c>
      <c r="BW25" s="5">
        <f t="shared" si="63"/>
        <v>44810</v>
      </c>
      <c r="BX25" s="12">
        <f t="shared" si="64"/>
        <v>44816</v>
      </c>
      <c r="BY25" s="24"/>
      <c r="BZ25" s="5">
        <f t="shared" si="65"/>
        <v>44826</v>
      </c>
      <c r="CA25" s="5">
        <f t="shared" si="66"/>
        <v>44831</v>
      </c>
      <c r="CB25" s="28">
        <f t="shared" si="67"/>
        <v>44831</v>
      </c>
      <c r="CC25" s="5">
        <f t="shared" si="68"/>
        <v>44835</v>
      </c>
      <c r="CD25" s="5">
        <f t="shared" si="69"/>
        <v>44838</v>
      </c>
      <c r="CE25" s="5">
        <f t="shared" si="70"/>
        <v>44838</v>
      </c>
      <c r="CF25" s="12">
        <f t="shared" si="71"/>
        <v>44844</v>
      </c>
      <c r="CG25" s="24"/>
      <c r="CH25" s="5">
        <f t="shared" si="72"/>
        <v>44854</v>
      </c>
      <c r="CI25" s="5">
        <f t="shared" si="73"/>
        <v>44859</v>
      </c>
      <c r="CJ25" s="28">
        <f t="shared" si="74"/>
        <v>44859</v>
      </c>
      <c r="CK25" s="5">
        <f t="shared" si="75"/>
        <v>44863</v>
      </c>
      <c r="CL25" s="5">
        <f t="shared" si="76"/>
        <v>44866</v>
      </c>
      <c r="CM25" s="5">
        <f t="shared" si="77"/>
        <v>44866</v>
      </c>
      <c r="CN25" s="12">
        <f t="shared" si="78"/>
        <v>44872</v>
      </c>
      <c r="CO25" s="24"/>
      <c r="CP25" s="5">
        <f t="shared" si="79"/>
        <v>44882</v>
      </c>
      <c r="CQ25" s="5">
        <f t="shared" si="80"/>
        <v>44887</v>
      </c>
      <c r="CR25" s="28">
        <f t="shared" si="81"/>
        <v>44887</v>
      </c>
      <c r="CS25" s="5">
        <f t="shared" si="82"/>
        <v>44891</v>
      </c>
      <c r="CT25" s="5">
        <f t="shared" si="83"/>
        <v>44894</v>
      </c>
      <c r="CU25" s="5">
        <f t="shared" si="84"/>
        <v>44894</v>
      </c>
      <c r="CV25" s="12">
        <f t="shared" si="85"/>
        <v>44900</v>
      </c>
      <c r="CW25" s="24"/>
      <c r="CX25" s="5">
        <f t="shared" si="86"/>
        <v>44910</v>
      </c>
      <c r="CY25" s="5">
        <f t="shared" si="87"/>
        <v>44915</v>
      </c>
      <c r="CZ25" s="28">
        <f t="shared" si="88"/>
        <v>44915</v>
      </c>
      <c r="DA25" s="5">
        <f t="shared" si="89"/>
        <v>44919</v>
      </c>
      <c r="DB25" s="5">
        <f t="shared" si="90"/>
        <v>44922</v>
      </c>
      <c r="DC25" s="5">
        <f t="shared" si="91"/>
        <v>44922</v>
      </c>
      <c r="DD25" s="23">
        <f t="shared" si="92"/>
        <v>44928</v>
      </c>
      <c r="DE25" s="24"/>
    </row>
    <row r="26" spans="1:109" s="1" customFormat="1" ht="11.25" customHeight="1">
      <c r="A26" s="4" t="s">
        <v>142</v>
      </c>
      <c r="B26" s="4" t="s">
        <v>57</v>
      </c>
      <c r="C26" s="3">
        <f t="shared" si="0"/>
        <v>3</v>
      </c>
      <c r="D26" s="49">
        <f t="shared" si="1"/>
        <v>18</v>
      </c>
      <c r="E26" s="24"/>
      <c r="F26" s="5">
        <f t="shared" si="2"/>
        <v>44574</v>
      </c>
      <c r="G26" s="5">
        <f t="shared" si="3"/>
        <v>44579</v>
      </c>
      <c r="H26" s="28">
        <f t="shared" si="4"/>
        <v>44579</v>
      </c>
      <c r="I26" s="5">
        <f t="shared" si="5"/>
        <v>44583</v>
      </c>
      <c r="J26" s="5">
        <f t="shared" si="6"/>
        <v>44586</v>
      </c>
      <c r="K26" s="5">
        <f t="shared" si="7"/>
        <v>44586</v>
      </c>
      <c r="L26" s="12">
        <f t="shared" si="8"/>
        <v>44592</v>
      </c>
      <c r="M26" s="24"/>
      <c r="N26" s="5">
        <f t="shared" si="9"/>
        <v>44602</v>
      </c>
      <c r="O26" s="5">
        <f t="shared" si="10"/>
        <v>44607</v>
      </c>
      <c r="P26" s="28">
        <f t="shared" si="11"/>
        <v>44607</v>
      </c>
      <c r="Q26" s="5">
        <f t="shared" si="12"/>
        <v>44611</v>
      </c>
      <c r="R26" s="5">
        <f t="shared" si="13"/>
        <v>44614</v>
      </c>
      <c r="S26" s="5">
        <f t="shared" si="14"/>
        <v>44614</v>
      </c>
      <c r="T26" s="12">
        <f t="shared" si="15"/>
        <v>44620</v>
      </c>
      <c r="U26" s="24"/>
      <c r="V26" s="5">
        <f t="shared" si="16"/>
        <v>44630</v>
      </c>
      <c r="W26" s="5">
        <f t="shared" si="17"/>
        <v>44635</v>
      </c>
      <c r="X26" s="28">
        <f t="shared" si="18"/>
        <v>44635</v>
      </c>
      <c r="Y26" s="5">
        <f t="shared" si="19"/>
        <v>44639</v>
      </c>
      <c r="Z26" s="5">
        <f t="shared" si="20"/>
        <v>44642</v>
      </c>
      <c r="AA26" s="5">
        <f t="shared" si="21"/>
        <v>44642</v>
      </c>
      <c r="AB26" s="12">
        <f t="shared" si="22"/>
        <v>44648</v>
      </c>
      <c r="AC26" s="24"/>
      <c r="AD26" s="5">
        <f t="shared" si="23"/>
        <v>44658</v>
      </c>
      <c r="AE26" s="5">
        <f t="shared" si="24"/>
        <v>44663</v>
      </c>
      <c r="AF26" s="28">
        <f t="shared" si="25"/>
        <v>44663</v>
      </c>
      <c r="AG26" s="5">
        <f t="shared" si="26"/>
        <v>44667</v>
      </c>
      <c r="AH26" s="5">
        <f t="shared" si="27"/>
        <v>44670</v>
      </c>
      <c r="AI26" s="5">
        <f t="shared" si="28"/>
        <v>44670</v>
      </c>
      <c r="AJ26" s="12">
        <f t="shared" si="29"/>
        <v>44676</v>
      </c>
      <c r="AK26" s="24"/>
      <c r="AL26" s="5">
        <f t="shared" si="30"/>
        <v>44686</v>
      </c>
      <c r="AM26" s="5">
        <f t="shared" si="31"/>
        <v>44691</v>
      </c>
      <c r="AN26" s="28">
        <f t="shared" si="32"/>
        <v>44691</v>
      </c>
      <c r="AO26" s="5">
        <f t="shared" si="33"/>
        <v>44695</v>
      </c>
      <c r="AP26" s="5">
        <f t="shared" si="34"/>
        <v>44698</v>
      </c>
      <c r="AQ26" s="5">
        <f t="shared" si="35"/>
        <v>44698</v>
      </c>
      <c r="AR26" s="12">
        <f t="shared" si="36"/>
        <v>44704</v>
      </c>
      <c r="AS26" s="24"/>
      <c r="AT26" s="5">
        <f t="shared" si="37"/>
        <v>44714</v>
      </c>
      <c r="AU26" s="5">
        <f t="shared" si="38"/>
        <v>44719</v>
      </c>
      <c r="AV26" s="28">
        <f t="shared" si="39"/>
        <v>44719</v>
      </c>
      <c r="AW26" s="5">
        <f t="shared" si="40"/>
        <v>44723</v>
      </c>
      <c r="AX26" s="5">
        <f t="shared" si="41"/>
        <v>44726</v>
      </c>
      <c r="AY26" s="5">
        <f t="shared" si="42"/>
        <v>44726</v>
      </c>
      <c r="AZ26" s="12">
        <f t="shared" si="43"/>
        <v>44732</v>
      </c>
      <c r="BA26" s="24"/>
      <c r="BB26" s="5">
        <f t="shared" si="44"/>
        <v>44742</v>
      </c>
      <c r="BC26" s="5">
        <f t="shared" si="45"/>
        <v>44747</v>
      </c>
      <c r="BD26" s="28">
        <f t="shared" si="46"/>
        <v>44747</v>
      </c>
      <c r="BE26" s="5">
        <f t="shared" si="47"/>
        <v>44751</v>
      </c>
      <c r="BF26" s="5">
        <f t="shared" si="48"/>
        <v>44754</v>
      </c>
      <c r="BG26" s="5">
        <f t="shared" si="49"/>
        <v>44754</v>
      </c>
      <c r="BH26" s="12">
        <f t="shared" si="50"/>
        <v>44760</v>
      </c>
      <c r="BI26" s="24"/>
      <c r="BJ26" s="5">
        <f t="shared" si="51"/>
        <v>44770</v>
      </c>
      <c r="BK26" s="5">
        <f t="shared" si="52"/>
        <v>44775</v>
      </c>
      <c r="BL26" s="28">
        <f t="shared" si="53"/>
        <v>44775</v>
      </c>
      <c r="BM26" s="5">
        <f t="shared" si="54"/>
        <v>44779</v>
      </c>
      <c r="BN26" s="5">
        <f t="shared" si="55"/>
        <v>44782</v>
      </c>
      <c r="BO26" s="5">
        <f t="shared" si="56"/>
        <v>44782</v>
      </c>
      <c r="BP26" s="12">
        <f t="shared" si="57"/>
        <v>44788</v>
      </c>
      <c r="BQ26" s="24"/>
      <c r="BR26" s="5">
        <f t="shared" si="58"/>
        <v>44798</v>
      </c>
      <c r="BS26" s="5">
        <f t="shared" si="59"/>
        <v>44803</v>
      </c>
      <c r="BT26" s="28">
        <f t="shared" si="60"/>
        <v>44803</v>
      </c>
      <c r="BU26" s="5">
        <f t="shared" si="61"/>
        <v>44807</v>
      </c>
      <c r="BV26" s="5">
        <f t="shared" si="62"/>
        <v>44810</v>
      </c>
      <c r="BW26" s="5">
        <f t="shared" si="63"/>
        <v>44810</v>
      </c>
      <c r="BX26" s="12">
        <f t="shared" si="64"/>
        <v>44816</v>
      </c>
      <c r="BY26" s="24"/>
      <c r="BZ26" s="5">
        <f t="shared" si="65"/>
        <v>44826</v>
      </c>
      <c r="CA26" s="5">
        <f t="shared" si="66"/>
        <v>44831</v>
      </c>
      <c r="CB26" s="28">
        <f t="shared" si="67"/>
        <v>44831</v>
      </c>
      <c r="CC26" s="5">
        <f t="shared" si="68"/>
        <v>44835</v>
      </c>
      <c r="CD26" s="5">
        <f t="shared" si="69"/>
        <v>44838</v>
      </c>
      <c r="CE26" s="5">
        <f t="shared" si="70"/>
        <v>44838</v>
      </c>
      <c r="CF26" s="12">
        <f t="shared" si="71"/>
        <v>44844</v>
      </c>
      <c r="CG26" s="24"/>
      <c r="CH26" s="5">
        <f t="shared" si="72"/>
        <v>44854</v>
      </c>
      <c r="CI26" s="5">
        <f t="shared" si="73"/>
        <v>44859</v>
      </c>
      <c r="CJ26" s="28">
        <f t="shared" si="74"/>
        <v>44859</v>
      </c>
      <c r="CK26" s="5">
        <f t="shared" si="75"/>
        <v>44863</v>
      </c>
      <c r="CL26" s="5">
        <f t="shared" si="76"/>
        <v>44866</v>
      </c>
      <c r="CM26" s="5">
        <f t="shared" si="77"/>
        <v>44866</v>
      </c>
      <c r="CN26" s="12">
        <f t="shared" si="78"/>
        <v>44872</v>
      </c>
      <c r="CO26" s="24"/>
      <c r="CP26" s="5">
        <f t="shared" si="79"/>
        <v>44882</v>
      </c>
      <c r="CQ26" s="5">
        <f t="shared" si="80"/>
        <v>44887</v>
      </c>
      <c r="CR26" s="28">
        <f t="shared" si="81"/>
        <v>44887</v>
      </c>
      <c r="CS26" s="5">
        <f t="shared" si="82"/>
        <v>44891</v>
      </c>
      <c r="CT26" s="5">
        <f t="shared" si="83"/>
        <v>44894</v>
      </c>
      <c r="CU26" s="5">
        <f t="shared" si="84"/>
        <v>44894</v>
      </c>
      <c r="CV26" s="12">
        <f t="shared" si="85"/>
        <v>44900</v>
      </c>
      <c r="CW26" s="24"/>
      <c r="CX26" s="5">
        <f t="shared" si="86"/>
        <v>44910</v>
      </c>
      <c r="CY26" s="5">
        <f t="shared" si="87"/>
        <v>44915</v>
      </c>
      <c r="CZ26" s="28">
        <f t="shared" si="88"/>
        <v>44915</v>
      </c>
      <c r="DA26" s="5">
        <f t="shared" si="89"/>
        <v>44919</v>
      </c>
      <c r="DB26" s="5">
        <f t="shared" si="90"/>
        <v>44922</v>
      </c>
      <c r="DC26" s="5">
        <f t="shared" si="91"/>
        <v>44922</v>
      </c>
      <c r="DD26" s="23">
        <f t="shared" si="92"/>
        <v>44928</v>
      </c>
      <c r="DE26" s="24"/>
    </row>
    <row r="27" spans="1:109" s="1" customFormat="1" ht="11.25" customHeight="1">
      <c r="A27" s="4" t="s">
        <v>92</v>
      </c>
      <c r="B27" s="4" t="s">
        <v>93</v>
      </c>
      <c r="C27" s="3">
        <f t="shared" si="0"/>
        <v>2</v>
      </c>
      <c r="D27" s="49">
        <f t="shared" si="1"/>
        <v>17</v>
      </c>
      <c r="E27" s="24"/>
      <c r="F27" s="5">
        <f t="shared" si="2"/>
        <v>44575</v>
      </c>
      <c r="G27" s="5">
        <f t="shared" si="3"/>
        <v>44580</v>
      </c>
      <c r="H27" s="28">
        <f t="shared" si="4"/>
        <v>44580</v>
      </c>
      <c r="I27" s="5">
        <f t="shared" si="5"/>
        <v>44584</v>
      </c>
      <c r="J27" s="5">
        <f t="shared" si="6"/>
        <v>44586</v>
      </c>
      <c r="K27" s="5">
        <f t="shared" si="7"/>
        <v>44586</v>
      </c>
      <c r="L27" s="12">
        <f t="shared" si="8"/>
        <v>44592</v>
      </c>
      <c r="M27" s="24"/>
      <c r="N27" s="5">
        <f t="shared" si="9"/>
        <v>44603</v>
      </c>
      <c r="O27" s="5">
        <f t="shared" si="10"/>
        <v>44608</v>
      </c>
      <c r="P27" s="28">
        <f t="shared" si="11"/>
        <v>44608</v>
      </c>
      <c r="Q27" s="5">
        <f t="shared" si="12"/>
        <v>44612</v>
      </c>
      <c r="R27" s="5">
        <f t="shared" si="13"/>
        <v>44614</v>
      </c>
      <c r="S27" s="5">
        <f t="shared" si="14"/>
        <v>44614</v>
      </c>
      <c r="T27" s="12">
        <f t="shared" si="15"/>
        <v>44620</v>
      </c>
      <c r="U27" s="24"/>
      <c r="V27" s="5">
        <f t="shared" si="16"/>
        <v>44631</v>
      </c>
      <c r="W27" s="5">
        <f t="shared" si="17"/>
        <v>44636</v>
      </c>
      <c r="X27" s="28">
        <f t="shared" si="18"/>
        <v>44636</v>
      </c>
      <c r="Y27" s="5">
        <f t="shared" si="19"/>
        <v>44640</v>
      </c>
      <c r="Z27" s="5">
        <f t="shared" si="20"/>
        <v>44642</v>
      </c>
      <c r="AA27" s="5">
        <f t="shared" si="21"/>
        <v>44642</v>
      </c>
      <c r="AB27" s="12">
        <f t="shared" si="22"/>
        <v>44648</v>
      </c>
      <c r="AC27" s="24"/>
      <c r="AD27" s="5">
        <f t="shared" si="23"/>
        <v>44659</v>
      </c>
      <c r="AE27" s="5">
        <f t="shared" si="24"/>
        <v>44664</v>
      </c>
      <c r="AF27" s="28">
        <f t="shared" si="25"/>
        <v>44664</v>
      </c>
      <c r="AG27" s="5">
        <f t="shared" si="26"/>
        <v>44668</v>
      </c>
      <c r="AH27" s="5">
        <f t="shared" si="27"/>
        <v>44670</v>
      </c>
      <c r="AI27" s="5">
        <f t="shared" si="28"/>
        <v>44670</v>
      </c>
      <c r="AJ27" s="12">
        <f t="shared" si="29"/>
        <v>44676</v>
      </c>
      <c r="AK27" s="24"/>
      <c r="AL27" s="5">
        <f t="shared" si="30"/>
        <v>44687</v>
      </c>
      <c r="AM27" s="5">
        <f t="shared" si="31"/>
        <v>44692</v>
      </c>
      <c r="AN27" s="28">
        <f t="shared" si="32"/>
        <v>44692</v>
      </c>
      <c r="AO27" s="5">
        <f t="shared" si="33"/>
        <v>44696</v>
      </c>
      <c r="AP27" s="5">
        <f t="shared" si="34"/>
        <v>44698</v>
      </c>
      <c r="AQ27" s="5">
        <f t="shared" si="35"/>
        <v>44698</v>
      </c>
      <c r="AR27" s="12">
        <f t="shared" si="36"/>
        <v>44704</v>
      </c>
      <c r="AS27" s="24"/>
      <c r="AT27" s="5">
        <f t="shared" si="37"/>
        <v>44715</v>
      </c>
      <c r="AU27" s="5">
        <f t="shared" si="38"/>
        <v>44720</v>
      </c>
      <c r="AV27" s="28">
        <f t="shared" si="39"/>
        <v>44720</v>
      </c>
      <c r="AW27" s="5">
        <f t="shared" si="40"/>
        <v>44724</v>
      </c>
      <c r="AX27" s="5">
        <f t="shared" si="41"/>
        <v>44726</v>
      </c>
      <c r="AY27" s="5">
        <f t="shared" si="42"/>
        <v>44726</v>
      </c>
      <c r="AZ27" s="12">
        <f t="shared" si="43"/>
        <v>44732</v>
      </c>
      <c r="BA27" s="24"/>
      <c r="BB27" s="5">
        <f t="shared" si="44"/>
        <v>44743</v>
      </c>
      <c r="BC27" s="5">
        <f t="shared" si="45"/>
        <v>44748</v>
      </c>
      <c r="BD27" s="28">
        <f t="shared" si="46"/>
        <v>44748</v>
      </c>
      <c r="BE27" s="5">
        <f t="shared" si="47"/>
        <v>44752</v>
      </c>
      <c r="BF27" s="5">
        <f t="shared" si="48"/>
        <v>44754</v>
      </c>
      <c r="BG27" s="5">
        <f t="shared" si="49"/>
        <v>44754</v>
      </c>
      <c r="BH27" s="12">
        <f t="shared" si="50"/>
        <v>44760</v>
      </c>
      <c r="BI27" s="24"/>
      <c r="BJ27" s="5">
        <f t="shared" si="51"/>
        <v>44771</v>
      </c>
      <c r="BK27" s="5">
        <f t="shared" si="52"/>
        <v>44776</v>
      </c>
      <c r="BL27" s="28">
        <f t="shared" si="53"/>
        <v>44776</v>
      </c>
      <c r="BM27" s="5">
        <f t="shared" si="54"/>
        <v>44780</v>
      </c>
      <c r="BN27" s="5">
        <f t="shared" si="55"/>
        <v>44782</v>
      </c>
      <c r="BO27" s="5">
        <f t="shared" si="56"/>
        <v>44782</v>
      </c>
      <c r="BP27" s="12">
        <f t="shared" si="57"/>
        <v>44788</v>
      </c>
      <c r="BQ27" s="24"/>
      <c r="BR27" s="5">
        <f t="shared" si="58"/>
        <v>44799</v>
      </c>
      <c r="BS27" s="5">
        <f t="shared" si="59"/>
        <v>44804</v>
      </c>
      <c r="BT27" s="28">
        <f t="shared" si="60"/>
        <v>44804</v>
      </c>
      <c r="BU27" s="5">
        <f t="shared" si="61"/>
        <v>44808</v>
      </c>
      <c r="BV27" s="5">
        <f t="shared" si="62"/>
        <v>44810</v>
      </c>
      <c r="BW27" s="5">
        <f t="shared" si="63"/>
        <v>44810</v>
      </c>
      <c r="BX27" s="12">
        <f t="shared" si="64"/>
        <v>44816</v>
      </c>
      <c r="BY27" s="24"/>
      <c r="BZ27" s="5">
        <f t="shared" si="65"/>
        <v>44827</v>
      </c>
      <c r="CA27" s="5">
        <f t="shared" si="66"/>
        <v>44832</v>
      </c>
      <c r="CB27" s="28">
        <f t="shared" si="67"/>
        <v>44832</v>
      </c>
      <c r="CC27" s="5">
        <f t="shared" si="68"/>
        <v>44836</v>
      </c>
      <c r="CD27" s="5">
        <f t="shared" si="69"/>
        <v>44838</v>
      </c>
      <c r="CE27" s="5">
        <f t="shared" si="70"/>
        <v>44838</v>
      </c>
      <c r="CF27" s="12">
        <f t="shared" si="71"/>
        <v>44844</v>
      </c>
      <c r="CG27" s="24"/>
      <c r="CH27" s="5">
        <f t="shared" si="72"/>
        <v>44855</v>
      </c>
      <c r="CI27" s="5">
        <f t="shared" si="73"/>
        <v>44860</v>
      </c>
      <c r="CJ27" s="28">
        <f t="shared" si="74"/>
        <v>44860</v>
      </c>
      <c r="CK27" s="5">
        <f t="shared" si="75"/>
        <v>44864</v>
      </c>
      <c r="CL27" s="5">
        <f t="shared" si="76"/>
        <v>44866</v>
      </c>
      <c r="CM27" s="5">
        <f t="shared" si="77"/>
        <v>44866</v>
      </c>
      <c r="CN27" s="12">
        <f t="shared" si="78"/>
        <v>44872</v>
      </c>
      <c r="CO27" s="24"/>
      <c r="CP27" s="5">
        <f t="shared" si="79"/>
        <v>44883</v>
      </c>
      <c r="CQ27" s="5">
        <f t="shared" si="80"/>
        <v>44888</v>
      </c>
      <c r="CR27" s="28">
        <f t="shared" si="81"/>
        <v>44888</v>
      </c>
      <c r="CS27" s="5">
        <f t="shared" si="82"/>
        <v>44892</v>
      </c>
      <c r="CT27" s="5">
        <f t="shared" si="83"/>
        <v>44894</v>
      </c>
      <c r="CU27" s="5">
        <f t="shared" si="84"/>
        <v>44894</v>
      </c>
      <c r="CV27" s="12">
        <f t="shared" si="85"/>
        <v>44900</v>
      </c>
      <c r="CW27" s="24"/>
      <c r="CX27" s="5">
        <f t="shared" si="86"/>
        <v>44911</v>
      </c>
      <c r="CY27" s="5">
        <f t="shared" si="87"/>
        <v>44916</v>
      </c>
      <c r="CZ27" s="28">
        <f t="shared" si="88"/>
        <v>44916</v>
      </c>
      <c r="DA27" s="5">
        <f t="shared" si="89"/>
        <v>44920</v>
      </c>
      <c r="DB27" s="5">
        <f t="shared" si="90"/>
        <v>44922</v>
      </c>
      <c r="DC27" s="5">
        <f t="shared" si="91"/>
        <v>44922</v>
      </c>
      <c r="DD27" s="23">
        <f t="shared" si="92"/>
        <v>44928</v>
      </c>
      <c r="DE27" s="24"/>
    </row>
    <row r="28" spans="1:109" s="1" customFormat="1" ht="11.25" customHeight="1">
      <c r="A28" s="4" t="s">
        <v>113</v>
      </c>
      <c r="B28" s="4" t="s">
        <v>93</v>
      </c>
      <c r="C28" s="3">
        <f t="shared" ref="C28" si="727">VLOOKUP(A28,PreferredCarrier,3,FALSE)</f>
        <v>2</v>
      </c>
      <c r="D28" s="49">
        <f t="shared" ref="D28" si="728">L28-F28</f>
        <v>17</v>
      </c>
      <c r="E28" s="24"/>
      <c r="F28" s="5">
        <f t="shared" ref="F28" si="729">G28-ShipWindow</f>
        <v>44575</v>
      </c>
      <c r="G28" s="5">
        <f t="shared" ref="G28" si="730">H28</f>
        <v>44580</v>
      </c>
      <c r="H28" s="28">
        <f t="shared" ref="H28" si="731">I28-OriginLoad_FCL</f>
        <v>44580</v>
      </c>
      <c r="I28" s="5">
        <f t="shared" ref="I28" si="732">J28-MAX(C28:C28)</f>
        <v>44584</v>
      </c>
      <c r="J28" s="5">
        <f t="shared" ref="J28" si="733">K28</f>
        <v>44586</v>
      </c>
      <c r="K28" s="5">
        <f t="shared" ref="K28" si="734">L28-Port2DC_FCL</f>
        <v>44586</v>
      </c>
      <c r="L28" s="12">
        <f t="shared" si="8"/>
        <v>44592</v>
      </c>
      <c r="M28" s="24"/>
      <c r="N28" s="5">
        <f t="shared" ref="N28" si="735">O28-ShipWindow</f>
        <v>44603</v>
      </c>
      <c r="O28" s="5">
        <f t="shared" ref="O28" si="736">P28</f>
        <v>44608</v>
      </c>
      <c r="P28" s="28">
        <f t="shared" ref="P28" si="737">Q28-OriginLoad_FCL</f>
        <v>44608</v>
      </c>
      <c r="Q28" s="5">
        <f t="shared" ref="Q28" si="738">R28-MAX(C28:C28)</f>
        <v>44612</v>
      </c>
      <c r="R28" s="5">
        <f t="shared" ref="R28" si="739">S28</f>
        <v>44614</v>
      </c>
      <c r="S28" s="5">
        <f t="shared" ref="S28" si="740">T28-Port2DC_FCL</f>
        <v>44614</v>
      </c>
      <c r="T28" s="12">
        <f t="shared" si="15"/>
        <v>44620</v>
      </c>
      <c r="U28" s="24"/>
      <c r="V28" s="5">
        <f t="shared" ref="V28" si="741">W28-ShipWindow</f>
        <v>44631</v>
      </c>
      <c r="W28" s="5">
        <f t="shared" ref="W28" si="742">X28</f>
        <v>44636</v>
      </c>
      <c r="X28" s="28">
        <f t="shared" ref="X28" si="743">Y28-OriginLoad_FCL</f>
        <v>44636</v>
      </c>
      <c r="Y28" s="5">
        <f t="shared" ref="Y28" si="744">Z28-MAX(C28:C28)</f>
        <v>44640</v>
      </c>
      <c r="Z28" s="5">
        <f t="shared" ref="Z28" si="745">AA28</f>
        <v>44642</v>
      </c>
      <c r="AA28" s="5">
        <f t="shared" ref="AA28" si="746">AB28-Port2DC_FCL</f>
        <v>44642</v>
      </c>
      <c r="AB28" s="12">
        <f t="shared" si="22"/>
        <v>44648</v>
      </c>
      <c r="AC28" s="24"/>
      <c r="AD28" s="5">
        <f t="shared" ref="AD28" si="747">AE28-ShipWindow</f>
        <v>44659</v>
      </c>
      <c r="AE28" s="5">
        <f t="shared" ref="AE28" si="748">AF28</f>
        <v>44664</v>
      </c>
      <c r="AF28" s="28">
        <f t="shared" ref="AF28" si="749">AG28-OriginLoad_FCL</f>
        <v>44664</v>
      </c>
      <c r="AG28" s="5">
        <f t="shared" ref="AG28" si="750">AH28-MAX(C28:C28)</f>
        <v>44668</v>
      </c>
      <c r="AH28" s="5">
        <f t="shared" ref="AH28" si="751">AI28</f>
        <v>44670</v>
      </c>
      <c r="AI28" s="5">
        <f t="shared" ref="AI28" si="752">AJ28-Port2DC_FCL</f>
        <v>44670</v>
      </c>
      <c r="AJ28" s="12">
        <f t="shared" si="29"/>
        <v>44676</v>
      </c>
      <c r="AK28" s="24"/>
      <c r="AL28" s="5">
        <f t="shared" ref="AL28" si="753">AM28-ShipWindow</f>
        <v>44687</v>
      </c>
      <c r="AM28" s="5">
        <f t="shared" ref="AM28" si="754">AN28</f>
        <v>44692</v>
      </c>
      <c r="AN28" s="28">
        <f t="shared" ref="AN28" si="755">AO28-OriginLoad_FCL</f>
        <v>44692</v>
      </c>
      <c r="AO28" s="5">
        <f t="shared" ref="AO28" si="756">AP28-MAX(C28:C28)</f>
        <v>44696</v>
      </c>
      <c r="AP28" s="5">
        <f t="shared" ref="AP28" si="757">AQ28</f>
        <v>44698</v>
      </c>
      <c r="AQ28" s="5">
        <f t="shared" ref="AQ28" si="758">AR28-Port2DC_FCL</f>
        <v>44698</v>
      </c>
      <c r="AR28" s="12">
        <f t="shared" si="36"/>
        <v>44704</v>
      </c>
      <c r="AS28" s="24"/>
      <c r="AT28" s="5">
        <f t="shared" ref="AT28" si="759">AU28-ShipWindow</f>
        <v>44715</v>
      </c>
      <c r="AU28" s="5">
        <f t="shared" ref="AU28" si="760">AV28</f>
        <v>44720</v>
      </c>
      <c r="AV28" s="28">
        <f t="shared" ref="AV28" si="761">AW28-OriginLoad_FCL</f>
        <v>44720</v>
      </c>
      <c r="AW28" s="5">
        <f t="shared" ref="AW28" si="762">AX28-MAX(C28:C28)</f>
        <v>44724</v>
      </c>
      <c r="AX28" s="5">
        <f t="shared" ref="AX28" si="763">AY28</f>
        <v>44726</v>
      </c>
      <c r="AY28" s="5">
        <f t="shared" ref="AY28" si="764">AZ28-Port2DC_FCL</f>
        <v>44726</v>
      </c>
      <c r="AZ28" s="12">
        <f t="shared" si="43"/>
        <v>44732</v>
      </c>
      <c r="BA28" s="24"/>
      <c r="BB28" s="5">
        <f t="shared" ref="BB28" si="765">BC28-ShipWindow</f>
        <v>44743</v>
      </c>
      <c r="BC28" s="5">
        <f t="shared" ref="BC28" si="766">BD28</f>
        <v>44748</v>
      </c>
      <c r="BD28" s="28">
        <f t="shared" ref="BD28" si="767">BE28-OriginLoad_FCL</f>
        <v>44748</v>
      </c>
      <c r="BE28" s="5">
        <f t="shared" ref="BE28" si="768">BF28-MAX(C28:C28)</f>
        <v>44752</v>
      </c>
      <c r="BF28" s="5">
        <f t="shared" ref="BF28" si="769">BG28</f>
        <v>44754</v>
      </c>
      <c r="BG28" s="5">
        <f t="shared" ref="BG28" si="770">BH28-Port2DC_FCL</f>
        <v>44754</v>
      </c>
      <c r="BH28" s="12">
        <f t="shared" si="50"/>
        <v>44760</v>
      </c>
      <c r="BI28" s="24"/>
      <c r="BJ28" s="5">
        <f t="shared" ref="BJ28" si="771">BK28-ShipWindow</f>
        <v>44771</v>
      </c>
      <c r="BK28" s="5">
        <f t="shared" ref="BK28" si="772">BL28</f>
        <v>44776</v>
      </c>
      <c r="BL28" s="28">
        <f t="shared" ref="BL28" si="773">BM28-OriginLoad_FCL</f>
        <v>44776</v>
      </c>
      <c r="BM28" s="5">
        <f t="shared" ref="BM28" si="774">BN28-MAX(C28:C28)</f>
        <v>44780</v>
      </c>
      <c r="BN28" s="5">
        <f t="shared" ref="BN28" si="775">BO28</f>
        <v>44782</v>
      </c>
      <c r="BO28" s="5">
        <f t="shared" ref="BO28" si="776">BP28-Port2DC_FCL</f>
        <v>44782</v>
      </c>
      <c r="BP28" s="12">
        <f t="shared" si="57"/>
        <v>44788</v>
      </c>
      <c r="BQ28" s="24"/>
      <c r="BR28" s="5">
        <f t="shared" ref="BR28" si="777">BS28-ShipWindow</f>
        <v>44799</v>
      </c>
      <c r="BS28" s="5">
        <f t="shared" ref="BS28" si="778">BT28</f>
        <v>44804</v>
      </c>
      <c r="BT28" s="28">
        <f t="shared" ref="BT28" si="779">BU28-OriginLoad_FCL</f>
        <v>44804</v>
      </c>
      <c r="BU28" s="5">
        <f t="shared" ref="BU28" si="780">BV28-MAX(C28:C28)</f>
        <v>44808</v>
      </c>
      <c r="BV28" s="5">
        <f t="shared" ref="BV28" si="781">BW28</f>
        <v>44810</v>
      </c>
      <c r="BW28" s="5">
        <f t="shared" ref="BW28" si="782">BX28-Port2DC_FCL</f>
        <v>44810</v>
      </c>
      <c r="BX28" s="12">
        <f t="shared" si="64"/>
        <v>44816</v>
      </c>
      <c r="BY28" s="24"/>
      <c r="BZ28" s="5">
        <f t="shared" ref="BZ28" si="783">CA28-ShipWindow</f>
        <v>44827</v>
      </c>
      <c r="CA28" s="5">
        <f t="shared" ref="CA28" si="784">CB28</f>
        <v>44832</v>
      </c>
      <c r="CB28" s="28">
        <f t="shared" ref="CB28" si="785">CC28-OriginLoad_FCL</f>
        <v>44832</v>
      </c>
      <c r="CC28" s="5">
        <f t="shared" ref="CC28" si="786">CD28-MAX(C28:C28)</f>
        <v>44836</v>
      </c>
      <c r="CD28" s="5">
        <f t="shared" ref="CD28" si="787">CE28</f>
        <v>44838</v>
      </c>
      <c r="CE28" s="5">
        <f t="shared" ref="CE28" si="788">CF28-Port2DC_FCL</f>
        <v>44838</v>
      </c>
      <c r="CF28" s="12">
        <f t="shared" si="71"/>
        <v>44844</v>
      </c>
      <c r="CG28" s="24"/>
      <c r="CH28" s="5">
        <f t="shared" ref="CH28" si="789">CI28-ShipWindow</f>
        <v>44855</v>
      </c>
      <c r="CI28" s="5">
        <f t="shared" ref="CI28" si="790">CJ28</f>
        <v>44860</v>
      </c>
      <c r="CJ28" s="28">
        <f t="shared" ref="CJ28" si="791">CK28-OriginLoad_FCL</f>
        <v>44860</v>
      </c>
      <c r="CK28" s="5">
        <f t="shared" ref="CK28" si="792">CL28-MAX(C28:C28)</f>
        <v>44864</v>
      </c>
      <c r="CL28" s="5">
        <f t="shared" ref="CL28" si="793">CM28</f>
        <v>44866</v>
      </c>
      <c r="CM28" s="5">
        <f t="shared" ref="CM28" si="794">CN28-Port2DC_FCL</f>
        <v>44866</v>
      </c>
      <c r="CN28" s="12">
        <f t="shared" si="78"/>
        <v>44872</v>
      </c>
      <c r="CO28" s="24"/>
      <c r="CP28" s="5">
        <f t="shared" ref="CP28" si="795">CQ28-ShipWindow</f>
        <v>44883</v>
      </c>
      <c r="CQ28" s="5">
        <f t="shared" ref="CQ28" si="796">CR28</f>
        <v>44888</v>
      </c>
      <c r="CR28" s="28">
        <f t="shared" ref="CR28" si="797">CS28-OriginLoad_FCL</f>
        <v>44888</v>
      </c>
      <c r="CS28" s="5">
        <f t="shared" ref="CS28" si="798">CT28-MAX(C28:C28)</f>
        <v>44892</v>
      </c>
      <c r="CT28" s="5">
        <f t="shared" ref="CT28" si="799">CU28</f>
        <v>44894</v>
      </c>
      <c r="CU28" s="5">
        <f t="shared" ref="CU28" si="800">CV28-Port2DC_FCL</f>
        <v>44894</v>
      </c>
      <c r="CV28" s="12">
        <f t="shared" si="85"/>
        <v>44900</v>
      </c>
      <c r="CW28" s="24"/>
      <c r="CX28" s="5">
        <f t="shared" ref="CX28" si="801">CY28-ShipWindow</f>
        <v>44911</v>
      </c>
      <c r="CY28" s="5">
        <f t="shared" ref="CY28" si="802">CZ28</f>
        <v>44916</v>
      </c>
      <c r="CZ28" s="28">
        <f t="shared" ref="CZ28" si="803">DA28-OriginLoad_FCL</f>
        <v>44916</v>
      </c>
      <c r="DA28" s="5">
        <f t="shared" ref="DA28" si="804">DB28-MAX(C28:C28)</f>
        <v>44920</v>
      </c>
      <c r="DB28" s="5">
        <f t="shared" ref="DB28" si="805">DC28</f>
        <v>44922</v>
      </c>
      <c r="DC28" s="5">
        <f t="shared" ref="DC28" si="806">DD28-Port2DC_FCL</f>
        <v>44922</v>
      </c>
      <c r="DD28" s="23">
        <f t="shared" si="92"/>
        <v>44928</v>
      </c>
      <c r="DE28" s="24"/>
    </row>
    <row r="29" spans="1:109" s="1" customFormat="1" ht="11.25" customHeight="1">
      <c r="A29" s="4" t="s">
        <v>115</v>
      </c>
      <c r="B29" s="4" t="s">
        <v>93</v>
      </c>
      <c r="C29" s="3">
        <f t="shared" si="0"/>
        <v>2</v>
      </c>
      <c r="D29" s="49">
        <f t="shared" si="1"/>
        <v>17</v>
      </c>
      <c r="E29" s="25"/>
      <c r="F29" s="5">
        <f t="shared" si="2"/>
        <v>44575</v>
      </c>
      <c r="G29" s="5">
        <f t="shared" si="3"/>
        <v>44580</v>
      </c>
      <c r="H29" s="28">
        <f t="shared" si="4"/>
        <v>44580</v>
      </c>
      <c r="I29" s="5">
        <f t="shared" si="5"/>
        <v>44584</v>
      </c>
      <c r="J29" s="5">
        <f t="shared" si="6"/>
        <v>44586</v>
      </c>
      <c r="K29" s="5">
        <f t="shared" si="7"/>
        <v>44586</v>
      </c>
      <c r="L29" s="12">
        <f t="shared" si="8"/>
        <v>44592</v>
      </c>
      <c r="M29" s="25"/>
      <c r="N29" s="5">
        <f t="shared" si="9"/>
        <v>44603</v>
      </c>
      <c r="O29" s="5">
        <f t="shared" si="10"/>
        <v>44608</v>
      </c>
      <c r="P29" s="28">
        <f t="shared" si="11"/>
        <v>44608</v>
      </c>
      <c r="Q29" s="5">
        <f t="shared" si="12"/>
        <v>44612</v>
      </c>
      <c r="R29" s="5">
        <f t="shared" si="13"/>
        <v>44614</v>
      </c>
      <c r="S29" s="5">
        <f t="shared" si="14"/>
        <v>44614</v>
      </c>
      <c r="T29" s="12">
        <f t="shared" si="15"/>
        <v>44620</v>
      </c>
      <c r="U29" s="25"/>
      <c r="V29" s="5">
        <f t="shared" si="16"/>
        <v>44631</v>
      </c>
      <c r="W29" s="5">
        <f t="shared" si="17"/>
        <v>44636</v>
      </c>
      <c r="X29" s="28">
        <f t="shared" si="18"/>
        <v>44636</v>
      </c>
      <c r="Y29" s="5">
        <f t="shared" si="19"/>
        <v>44640</v>
      </c>
      <c r="Z29" s="5">
        <f t="shared" si="20"/>
        <v>44642</v>
      </c>
      <c r="AA29" s="5">
        <f t="shared" si="21"/>
        <v>44642</v>
      </c>
      <c r="AB29" s="12">
        <f t="shared" si="22"/>
        <v>44648</v>
      </c>
      <c r="AC29" s="25"/>
      <c r="AD29" s="5">
        <f t="shared" si="23"/>
        <v>44659</v>
      </c>
      <c r="AE29" s="5">
        <f t="shared" si="24"/>
        <v>44664</v>
      </c>
      <c r="AF29" s="28">
        <f t="shared" si="25"/>
        <v>44664</v>
      </c>
      <c r="AG29" s="5">
        <f t="shared" si="26"/>
        <v>44668</v>
      </c>
      <c r="AH29" s="5">
        <f t="shared" si="27"/>
        <v>44670</v>
      </c>
      <c r="AI29" s="5">
        <f t="shared" si="28"/>
        <v>44670</v>
      </c>
      <c r="AJ29" s="12">
        <f t="shared" si="29"/>
        <v>44676</v>
      </c>
      <c r="AK29" s="25"/>
      <c r="AL29" s="5">
        <f t="shared" si="30"/>
        <v>44687</v>
      </c>
      <c r="AM29" s="5">
        <f t="shared" si="31"/>
        <v>44692</v>
      </c>
      <c r="AN29" s="28">
        <f t="shared" si="32"/>
        <v>44692</v>
      </c>
      <c r="AO29" s="5">
        <f t="shared" si="33"/>
        <v>44696</v>
      </c>
      <c r="AP29" s="5">
        <f t="shared" si="34"/>
        <v>44698</v>
      </c>
      <c r="AQ29" s="5">
        <f t="shared" si="35"/>
        <v>44698</v>
      </c>
      <c r="AR29" s="12">
        <f t="shared" si="36"/>
        <v>44704</v>
      </c>
      <c r="AS29" s="25"/>
      <c r="AT29" s="5">
        <f t="shared" si="37"/>
        <v>44715</v>
      </c>
      <c r="AU29" s="5">
        <f t="shared" si="38"/>
        <v>44720</v>
      </c>
      <c r="AV29" s="28">
        <f t="shared" si="39"/>
        <v>44720</v>
      </c>
      <c r="AW29" s="5">
        <f t="shared" si="40"/>
        <v>44724</v>
      </c>
      <c r="AX29" s="5">
        <f t="shared" si="41"/>
        <v>44726</v>
      </c>
      <c r="AY29" s="5">
        <f t="shared" si="42"/>
        <v>44726</v>
      </c>
      <c r="AZ29" s="12">
        <f t="shared" si="43"/>
        <v>44732</v>
      </c>
      <c r="BA29" s="25"/>
      <c r="BB29" s="5">
        <f t="shared" si="44"/>
        <v>44743</v>
      </c>
      <c r="BC29" s="5">
        <f t="shared" si="45"/>
        <v>44748</v>
      </c>
      <c r="BD29" s="28">
        <f t="shared" si="46"/>
        <v>44748</v>
      </c>
      <c r="BE29" s="5">
        <f t="shared" si="47"/>
        <v>44752</v>
      </c>
      <c r="BF29" s="5">
        <f t="shared" si="48"/>
        <v>44754</v>
      </c>
      <c r="BG29" s="5">
        <f t="shared" si="49"/>
        <v>44754</v>
      </c>
      <c r="BH29" s="12">
        <f t="shared" si="50"/>
        <v>44760</v>
      </c>
      <c r="BI29" s="25"/>
      <c r="BJ29" s="5">
        <f t="shared" si="51"/>
        <v>44771</v>
      </c>
      <c r="BK29" s="5">
        <f t="shared" si="52"/>
        <v>44776</v>
      </c>
      <c r="BL29" s="28">
        <f t="shared" si="53"/>
        <v>44776</v>
      </c>
      <c r="BM29" s="5">
        <f t="shared" si="54"/>
        <v>44780</v>
      </c>
      <c r="BN29" s="5">
        <f t="shared" si="55"/>
        <v>44782</v>
      </c>
      <c r="BO29" s="5">
        <f t="shared" si="56"/>
        <v>44782</v>
      </c>
      <c r="BP29" s="12">
        <f t="shared" si="57"/>
        <v>44788</v>
      </c>
      <c r="BQ29" s="25"/>
      <c r="BR29" s="5">
        <f t="shared" si="58"/>
        <v>44799</v>
      </c>
      <c r="BS29" s="5">
        <f t="shared" si="59"/>
        <v>44804</v>
      </c>
      <c r="BT29" s="28">
        <f t="shared" si="60"/>
        <v>44804</v>
      </c>
      <c r="BU29" s="5">
        <f t="shared" si="61"/>
        <v>44808</v>
      </c>
      <c r="BV29" s="5">
        <f t="shared" si="62"/>
        <v>44810</v>
      </c>
      <c r="BW29" s="5">
        <f t="shared" si="63"/>
        <v>44810</v>
      </c>
      <c r="BX29" s="12">
        <f t="shared" si="64"/>
        <v>44816</v>
      </c>
      <c r="BY29" s="25"/>
      <c r="BZ29" s="5">
        <f t="shared" si="65"/>
        <v>44827</v>
      </c>
      <c r="CA29" s="5">
        <f t="shared" si="66"/>
        <v>44832</v>
      </c>
      <c r="CB29" s="28">
        <f t="shared" si="67"/>
        <v>44832</v>
      </c>
      <c r="CC29" s="5">
        <f t="shared" si="68"/>
        <v>44836</v>
      </c>
      <c r="CD29" s="5">
        <f t="shared" si="69"/>
        <v>44838</v>
      </c>
      <c r="CE29" s="5">
        <f t="shared" si="70"/>
        <v>44838</v>
      </c>
      <c r="CF29" s="12">
        <f t="shared" si="71"/>
        <v>44844</v>
      </c>
      <c r="CG29" s="25"/>
      <c r="CH29" s="5">
        <f t="shared" si="72"/>
        <v>44855</v>
      </c>
      <c r="CI29" s="5">
        <f t="shared" si="73"/>
        <v>44860</v>
      </c>
      <c r="CJ29" s="28">
        <f t="shared" si="74"/>
        <v>44860</v>
      </c>
      <c r="CK29" s="5">
        <f t="shared" si="75"/>
        <v>44864</v>
      </c>
      <c r="CL29" s="5">
        <f t="shared" si="76"/>
        <v>44866</v>
      </c>
      <c r="CM29" s="5">
        <f t="shared" si="77"/>
        <v>44866</v>
      </c>
      <c r="CN29" s="12">
        <f t="shared" si="78"/>
        <v>44872</v>
      </c>
      <c r="CO29" s="25"/>
      <c r="CP29" s="5">
        <f t="shared" si="79"/>
        <v>44883</v>
      </c>
      <c r="CQ29" s="5">
        <f t="shared" si="80"/>
        <v>44888</v>
      </c>
      <c r="CR29" s="28">
        <f t="shared" si="81"/>
        <v>44888</v>
      </c>
      <c r="CS29" s="5">
        <f t="shared" si="82"/>
        <v>44892</v>
      </c>
      <c r="CT29" s="5">
        <f t="shared" si="83"/>
        <v>44894</v>
      </c>
      <c r="CU29" s="5">
        <f t="shared" si="84"/>
        <v>44894</v>
      </c>
      <c r="CV29" s="12">
        <f t="shared" si="85"/>
        <v>44900</v>
      </c>
      <c r="CW29" s="25"/>
      <c r="CX29" s="5">
        <f t="shared" si="86"/>
        <v>44911</v>
      </c>
      <c r="CY29" s="5">
        <f t="shared" si="87"/>
        <v>44916</v>
      </c>
      <c r="CZ29" s="28">
        <f t="shared" si="88"/>
        <v>44916</v>
      </c>
      <c r="DA29" s="5">
        <f t="shared" si="89"/>
        <v>44920</v>
      </c>
      <c r="DB29" s="5">
        <f t="shared" si="90"/>
        <v>44922</v>
      </c>
      <c r="DC29" s="5">
        <f t="shared" si="91"/>
        <v>44922</v>
      </c>
      <c r="DD29" s="23">
        <f t="shared" si="92"/>
        <v>44928</v>
      </c>
      <c r="DE29" s="25"/>
    </row>
    <row r="30" spans="1:109" s="1" customFormat="1" ht="11.25" customHeight="1">
      <c r="A30" s="4" t="s">
        <v>122</v>
      </c>
      <c r="B30" s="4" t="s">
        <v>123</v>
      </c>
      <c r="C30" s="3">
        <f t="shared" si="0"/>
        <v>2</v>
      </c>
      <c r="D30" s="49">
        <f t="shared" si="1"/>
        <v>17</v>
      </c>
      <c r="E30" s="24"/>
      <c r="F30" s="5">
        <f t="shared" si="2"/>
        <v>44575</v>
      </c>
      <c r="G30" s="5">
        <f t="shared" si="3"/>
        <v>44580</v>
      </c>
      <c r="H30" s="28">
        <f t="shared" si="4"/>
        <v>44580</v>
      </c>
      <c r="I30" s="5">
        <f t="shared" si="5"/>
        <v>44584</v>
      </c>
      <c r="J30" s="5">
        <f t="shared" si="6"/>
        <v>44586</v>
      </c>
      <c r="K30" s="5">
        <f t="shared" si="7"/>
        <v>44586</v>
      </c>
      <c r="L30" s="12">
        <f t="shared" si="8"/>
        <v>44592</v>
      </c>
      <c r="M30" s="24"/>
      <c r="N30" s="5">
        <f t="shared" si="9"/>
        <v>44603</v>
      </c>
      <c r="O30" s="5">
        <f t="shared" si="10"/>
        <v>44608</v>
      </c>
      <c r="P30" s="28">
        <f t="shared" si="11"/>
        <v>44608</v>
      </c>
      <c r="Q30" s="5">
        <f t="shared" si="12"/>
        <v>44612</v>
      </c>
      <c r="R30" s="5">
        <f t="shared" si="13"/>
        <v>44614</v>
      </c>
      <c r="S30" s="5">
        <f t="shared" si="14"/>
        <v>44614</v>
      </c>
      <c r="T30" s="12">
        <f t="shared" si="15"/>
        <v>44620</v>
      </c>
      <c r="U30" s="24"/>
      <c r="V30" s="5">
        <f t="shared" si="16"/>
        <v>44631</v>
      </c>
      <c r="W30" s="5">
        <f t="shared" si="17"/>
        <v>44636</v>
      </c>
      <c r="X30" s="28">
        <f t="shared" si="18"/>
        <v>44636</v>
      </c>
      <c r="Y30" s="5">
        <f t="shared" si="19"/>
        <v>44640</v>
      </c>
      <c r="Z30" s="5">
        <f t="shared" si="20"/>
        <v>44642</v>
      </c>
      <c r="AA30" s="5">
        <f t="shared" si="21"/>
        <v>44642</v>
      </c>
      <c r="AB30" s="12">
        <f t="shared" si="22"/>
        <v>44648</v>
      </c>
      <c r="AC30" s="24"/>
      <c r="AD30" s="5">
        <f t="shared" si="23"/>
        <v>44659</v>
      </c>
      <c r="AE30" s="5">
        <f t="shared" si="24"/>
        <v>44664</v>
      </c>
      <c r="AF30" s="28">
        <f t="shared" si="25"/>
        <v>44664</v>
      </c>
      <c r="AG30" s="5">
        <f t="shared" si="26"/>
        <v>44668</v>
      </c>
      <c r="AH30" s="5">
        <f t="shared" si="27"/>
        <v>44670</v>
      </c>
      <c r="AI30" s="5">
        <f t="shared" si="28"/>
        <v>44670</v>
      </c>
      <c r="AJ30" s="12">
        <f t="shared" si="29"/>
        <v>44676</v>
      </c>
      <c r="AK30" s="24"/>
      <c r="AL30" s="5">
        <f t="shared" si="30"/>
        <v>44687</v>
      </c>
      <c r="AM30" s="5">
        <f t="shared" si="31"/>
        <v>44692</v>
      </c>
      <c r="AN30" s="28">
        <f t="shared" si="32"/>
        <v>44692</v>
      </c>
      <c r="AO30" s="5">
        <f t="shared" si="33"/>
        <v>44696</v>
      </c>
      <c r="AP30" s="5">
        <f t="shared" si="34"/>
        <v>44698</v>
      </c>
      <c r="AQ30" s="5">
        <f t="shared" si="35"/>
        <v>44698</v>
      </c>
      <c r="AR30" s="12">
        <f t="shared" si="36"/>
        <v>44704</v>
      </c>
      <c r="AS30" s="24"/>
      <c r="AT30" s="5">
        <f t="shared" si="37"/>
        <v>44715</v>
      </c>
      <c r="AU30" s="5">
        <f t="shared" si="38"/>
        <v>44720</v>
      </c>
      <c r="AV30" s="28">
        <f t="shared" si="39"/>
        <v>44720</v>
      </c>
      <c r="AW30" s="5">
        <f t="shared" si="40"/>
        <v>44724</v>
      </c>
      <c r="AX30" s="5">
        <f t="shared" si="41"/>
        <v>44726</v>
      </c>
      <c r="AY30" s="5">
        <f t="shared" si="42"/>
        <v>44726</v>
      </c>
      <c r="AZ30" s="12">
        <f t="shared" si="43"/>
        <v>44732</v>
      </c>
      <c r="BA30" s="24"/>
      <c r="BB30" s="5">
        <f t="shared" si="44"/>
        <v>44743</v>
      </c>
      <c r="BC30" s="5">
        <f t="shared" si="45"/>
        <v>44748</v>
      </c>
      <c r="BD30" s="28">
        <f t="shared" si="46"/>
        <v>44748</v>
      </c>
      <c r="BE30" s="5">
        <f t="shared" si="47"/>
        <v>44752</v>
      </c>
      <c r="BF30" s="5">
        <f t="shared" si="48"/>
        <v>44754</v>
      </c>
      <c r="BG30" s="5">
        <f t="shared" si="49"/>
        <v>44754</v>
      </c>
      <c r="BH30" s="12">
        <f t="shared" si="50"/>
        <v>44760</v>
      </c>
      <c r="BI30" s="24"/>
      <c r="BJ30" s="5">
        <f t="shared" si="51"/>
        <v>44771</v>
      </c>
      <c r="BK30" s="5">
        <f t="shared" si="52"/>
        <v>44776</v>
      </c>
      <c r="BL30" s="28">
        <f t="shared" si="53"/>
        <v>44776</v>
      </c>
      <c r="BM30" s="5">
        <f t="shared" si="54"/>
        <v>44780</v>
      </c>
      <c r="BN30" s="5">
        <f t="shared" si="55"/>
        <v>44782</v>
      </c>
      <c r="BO30" s="5">
        <f t="shared" si="56"/>
        <v>44782</v>
      </c>
      <c r="BP30" s="12">
        <f t="shared" si="57"/>
        <v>44788</v>
      </c>
      <c r="BQ30" s="24"/>
      <c r="BR30" s="5">
        <f t="shared" si="58"/>
        <v>44799</v>
      </c>
      <c r="BS30" s="5">
        <f t="shared" si="59"/>
        <v>44804</v>
      </c>
      <c r="BT30" s="28">
        <f t="shared" si="60"/>
        <v>44804</v>
      </c>
      <c r="BU30" s="5">
        <f t="shared" si="61"/>
        <v>44808</v>
      </c>
      <c r="BV30" s="5">
        <f t="shared" si="62"/>
        <v>44810</v>
      </c>
      <c r="BW30" s="5">
        <f t="shared" si="63"/>
        <v>44810</v>
      </c>
      <c r="BX30" s="12">
        <f t="shared" si="64"/>
        <v>44816</v>
      </c>
      <c r="BY30" s="24"/>
      <c r="BZ30" s="5">
        <f t="shared" si="65"/>
        <v>44827</v>
      </c>
      <c r="CA30" s="5">
        <f t="shared" si="66"/>
        <v>44832</v>
      </c>
      <c r="CB30" s="28">
        <f t="shared" si="67"/>
        <v>44832</v>
      </c>
      <c r="CC30" s="5">
        <f t="shared" si="68"/>
        <v>44836</v>
      </c>
      <c r="CD30" s="5">
        <f t="shared" si="69"/>
        <v>44838</v>
      </c>
      <c r="CE30" s="5">
        <f t="shared" si="70"/>
        <v>44838</v>
      </c>
      <c r="CF30" s="12">
        <f t="shared" si="71"/>
        <v>44844</v>
      </c>
      <c r="CG30" s="24"/>
      <c r="CH30" s="5">
        <f t="shared" si="72"/>
        <v>44855</v>
      </c>
      <c r="CI30" s="5">
        <f t="shared" si="73"/>
        <v>44860</v>
      </c>
      <c r="CJ30" s="28">
        <f t="shared" si="74"/>
        <v>44860</v>
      </c>
      <c r="CK30" s="5">
        <f t="shared" si="75"/>
        <v>44864</v>
      </c>
      <c r="CL30" s="5">
        <f t="shared" si="76"/>
        <v>44866</v>
      </c>
      <c r="CM30" s="5">
        <f t="shared" si="77"/>
        <v>44866</v>
      </c>
      <c r="CN30" s="12">
        <f t="shared" si="78"/>
        <v>44872</v>
      </c>
      <c r="CO30" s="24"/>
      <c r="CP30" s="5">
        <f t="shared" si="79"/>
        <v>44883</v>
      </c>
      <c r="CQ30" s="5">
        <f t="shared" si="80"/>
        <v>44888</v>
      </c>
      <c r="CR30" s="28">
        <f t="shared" si="81"/>
        <v>44888</v>
      </c>
      <c r="CS30" s="5">
        <f t="shared" si="82"/>
        <v>44892</v>
      </c>
      <c r="CT30" s="5">
        <f t="shared" si="83"/>
        <v>44894</v>
      </c>
      <c r="CU30" s="5">
        <f t="shared" si="84"/>
        <v>44894</v>
      </c>
      <c r="CV30" s="12">
        <f t="shared" si="85"/>
        <v>44900</v>
      </c>
      <c r="CW30" s="24"/>
      <c r="CX30" s="5">
        <f t="shared" si="86"/>
        <v>44911</v>
      </c>
      <c r="CY30" s="5">
        <f t="shared" si="87"/>
        <v>44916</v>
      </c>
      <c r="CZ30" s="28">
        <f t="shared" si="88"/>
        <v>44916</v>
      </c>
      <c r="DA30" s="5">
        <f t="shared" si="89"/>
        <v>44920</v>
      </c>
      <c r="DB30" s="5">
        <f t="shared" si="90"/>
        <v>44922</v>
      </c>
      <c r="DC30" s="5">
        <f t="shared" si="91"/>
        <v>44922</v>
      </c>
      <c r="DD30" s="23">
        <f t="shared" si="92"/>
        <v>44928</v>
      </c>
      <c r="DE30" s="24"/>
    </row>
    <row r="31" spans="1:109" s="1" customFormat="1" ht="11.25" customHeight="1">
      <c r="A31" s="4" t="s">
        <v>127</v>
      </c>
      <c r="B31" s="4" t="s">
        <v>123</v>
      </c>
      <c r="C31" s="3">
        <f t="shared" si="0"/>
        <v>2</v>
      </c>
      <c r="D31" s="49">
        <f t="shared" si="1"/>
        <v>17</v>
      </c>
      <c r="E31" s="24"/>
      <c r="F31" s="5">
        <f t="shared" si="2"/>
        <v>44575</v>
      </c>
      <c r="G31" s="5">
        <f t="shared" si="3"/>
        <v>44580</v>
      </c>
      <c r="H31" s="28">
        <f t="shared" si="4"/>
        <v>44580</v>
      </c>
      <c r="I31" s="5">
        <f t="shared" si="5"/>
        <v>44584</v>
      </c>
      <c r="J31" s="5">
        <f t="shared" si="6"/>
        <v>44586</v>
      </c>
      <c r="K31" s="5">
        <f t="shared" si="7"/>
        <v>44586</v>
      </c>
      <c r="L31" s="12">
        <f t="shared" si="8"/>
        <v>44592</v>
      </c>
      <c r="M31" s="24"/>
      <c r="N31" s="5">
        <f t="shared" si="9"/>
        <v>44603</v>
      </c>
      <c r="O31" s="5">
        <f t="shared" si="10"/>
        <v>44608</v>
      </c>
      <c r="P31" s="28">
        <f t="shared" si="11"/>
        <v>44608</v>
      </c>
      <c r="Q31" s="5">
        <f t="shared" si="12"/>
        <v>44612</v>
      </c>
      <c r="R31" s="5">
        <f t="shared" si="13"/>
        <v>44614</v>
      </c>
      <c r="S31" s="5">
        <f t="shared" si="14"/>
        <v>44614</v>
      </c>
      <c r="T31" s="12">
        <f t="shared" si="15"/>
        <v>44620</v>
      </c>
      <c r="U31" s="24"/>
      <c r="V31" s="5">
        <f t="shared" si="16"/>
        <v>44631</v>
      </c>
      <c r="W31" s="5">
        <f t="shared" si="17"/>
        <v>44636</v>
      </c>
      <c r="X31" s="28">
        <f t="shared" si="18"/>
        <v>44636</v>
      </c>
      <c r="Y31" s="5">
        <f t="shared" si="19"/>
        <v>44640</v>
      </c>
      <c r="Z31" s="5">
        <f t="shared" si="20"/>
        <v>44642</v>
      </c>
      <c r="AA31" s="5">
        <f t="shared" si="21"/>
        <v>44642</v>
      </c>
      <c r="AB31" s="12">
        <f t="shared" si="22"/>
        <v>44648</v>
      </c>
      <c r="AC31" s="24"/>
      <c r="AD31" s="5">
        <f t="shared" si="23"/>
        <v>44659</v>
      </c>
      <c r="AE31" s="5">
        <f t="shared" si="24"/>
        <v>44664</v>
      </c>
      <c r="AF31" s="28">
        <f t="shared" si="25"/>
        <v>44664</v>
      </c>
      <c r="AG31" s="5">
        <f t="shared" si="26"/>
        <v>44668</v>
      </c>
      <c r="AH31" s="5">
        <f t="shared" si="27"/>
        <v>44670</v>
      </c>
      <c r="AI31" s="5">
        <f t="shared" si="28"/>
        <v>44670</v>
      </c>
      <c r="AJ31" s="12">
        <f t="shared" si="29"/>
        <v>44676</v>
      </c>
      <c r="AK31" s="24"/>
      <c r="AL31" s="5">
        <f t="shared" si="30"/>
        <v>44687</v>
      </c>
      <c r="AM31" s="5">
        <f t="shared" si="31"/>
        <v>44692</v>
      </c>
      <c r="AN31" s="28">
        <f t="shared" si="32"/>
        <v>44692</v>
      </c>
      <c r="AO31" s="5">
        <f t="shared" si="33"/>
        <v>44696</v>
      </c>
      <c r="AP31" s="5">
        <f t="shared" si="34"/>
        <v>44698</v>
      </c>
      <c r="AQ31" s="5">
        <f t="shared" si="35"/>
        <v>44698</v>
      </c>
      <c r="AR31" s="12">
        <f t="shared" si="36"/>
        <v>44704</v>
      </c>
      <c r="AS31" s="24"/>
      <c r="AT31" s="5">
        <f t="shared" si="37"/>
        <v>44715</v>
      </c>
      <c r="AU31" s="5">
        <f t="shared" si="38"/>
        <v>44720</v>
      </c>
      <c r="AV31" s="28">
        <f t="shared" si="39"/>
        <v>44720</v>
      </c>
      <c r="AW31" s="5">
        <f t="shared" si="40"/>
        <v>44724</v>
      </c>
      <c r="AX31" s="5">
        <f t="shared" si="41"/>
        <v>44726</v>
      </c>
      <c r="AY31" s="5">
        <f t="shared" si="42"/>
        <v>44726</v>
      </c>
      <c r="AZ31" s="12">
        <f t="shared" si="43"/>
        <v>44732</v>
      </c>
      <c r="BA31" s="24"/>
      <c r="BB31" s="5">
        <f t="shared" si="44"/>
        <v>44743</v>
      </c>
      <c r="BC31" s="5">
        <f t="shared" si="45"/>
        <v>44748</v>
      </c>
      <c r="BD31" s="28">
        <f t="shared" si="46"/>
        <v>44748</v>
      </c>
      <c r="BE31" s="5">
        <f t="shared" si="47"/>
        <v>44752</v>
      </c>
      <c r="BF31" s="5">
        <f t="shared" si="48"/>
        <v>44754</v>
      </c>
      <c r="BG31" s="5">
        <f t="shared" si="49"/>
        <v>44754</v>
      </c>
      <c r="BH31" s="12">
        <f t="shared" si="50"/>
        <v>44760</v>
      </c>
      <c r="BI31" s="24"/>
      <c r="BJ31" s="5">
        <f t="shared" si="51"/>
        <v>44771</v>
      </c>
      <c r="BK31" s="5">
        <f t="shared" si="52"/>
        <v>44776</v>
      </c>
      <c r="BL31" s="28">
        <f t="shared" si="53"/>
        <v>44776</v>
      </c>
      <c r="BM31" s="5">
        <f t="shared" si="54"/>
        <v>44780</v>
      </c>
      <c r="BN31" s="5">
        <f t="shared" si="55"/>
        <v>44782</v>
      </c>
      <c r="BO31" s="5">
        <f t="shared" si="56"/>
        <v>44782</v>
      </c>
      <c r="BP31" s="12">
        <f t="shared" si="57"/>
        <v>44788</v>
      </c>
      <c r="BQ31" s="24"/>
      <c r="BR31" s="5">
        <f t="shared" si="58"/>
        <v>44799</v>
      </c>
      <c r="BS31" s="5">
        <f t="shared" si="59"/>
        <v>44804</v>
      </c>
      <c r="BT31" s="28">
        <f t="shared" si="60"/>
        <v>44804</v>
      </c>
      <c r="BU31" s="5">
        <f t="shared" si="61"/>
        <v>44808</v>
      </c>
      <c r="BV31" s="5">
        <f t="shared" si="62"/>
        <v>44810</v>
      </c>
      <c r="BW31" s="5">
        <f t="shared" si="63"/>
        <v>44810</v>
      </c>
      <c r="BX31" s="12">
        <f t="shared" si="64"/>
        <v>44816</v>
      </c>
      <c r="BY31" s="24"/>
      <c r="BZ31" s="5">
        <f t="shared" si="65"/>
        <v>44827</v>
      </c>
      <c r="CA31" s="5">
        <f t="shared" si="66"/>
        <v>44832</v>
      </c>
      <c r="CB31" s="28">
        <f t="shared" si="67"/>
        <v>44832</v>
      </c>
      <c r="CC31" s="5">
        <f t="shared" si="68"/>
        <v>44836</v>
      </c>
      <c r="CD31" s="5">
        <f t="shared" si="69"/>
        <v>44838</v>
      </c>
      <c r="CE31" s="5">
        <f t="shared" si="70"/>
        <v>44838</v>
      </c>
      <c r="CF31" s="12">
        <f t="shared" si="71"/>
        <v>44844</v>
      </c>
      <c r="CG31" s="24"/>
      <c r="CH31" s="5">
        <f t="shared" si="72"/>
        <v>44855</v>
      </c>
      <c r="CI31" s="5">
        <f t="shared" si="73"/>
        <v>44860</v>
      </c>
      <c r="CJ31" s="28">
        <f t="shared" si="74"/>
        <v>44860</v>
      </c>
      <c r="CK31" s="5">
        <f t="shared" si="75"/>
        <v>44864</v>
      </c>
      <c r="CL31" s="5">
        <f t="shared" si="76"/>
        <v>44866</v>
      </c>
      <c r="CM31" s="5">
        <f t="shared" si="77"/>
        <v>44866</v>
      </c>
      <c r="CN31" s="12">
        <f t="shared" si="78"/>
        <v>44872</v>
      </c>
      <c r="CO31" s="24"/>
      <c r="CP31" s="5">
        <f t="shared" si="79"/>
        <v>44883</v>
      </c>
      <c r="CQ31" s="5">
        <f t="shared" si="80"/>
        <v>44888</v>
      </c>
      <c r="CR31" s="28">
        <f t="shared" si="81"/>
        <v>44888</v>
      </c>
      <c r="CS31" s="5">
        <f t="shared" si="82"/>
        <v>44892</v>
      </c>
      <c r="CT31" s="5">
        <f t="shared" si="83"/>
        <v>44894</v>
      </c>
      <c r="CU31" s="5">
        <f t="shared" si="84"/>
        <v>44894</v>
      </c>
      <c r="CV31" s="12">
        <f t="shared" si="85"/>
        <v>44900</v>
      </c>
      <c r="CW31" s="24"/>
      <c r="CX31" s="5">
        <f t="shared" si="86"/>
        <v>44911</v>
      </c>
      <c r="CY31" s="5">
        <f t="shared" si="87"/>
        <v>44916</v>
      </c>
      <c r="CZ31" s="28">
        <f t="shared" si="88"/>
        <v>44916</v>
      </c>
      <c r="DA31" s="5">
        <f t="shared" si="89"/>
        <v>44920</v>
      </c>
      <c r="DB31" s="5">
        <f t="shared" si="90"/>
        <v>44922</v>
      </c>
      <c r="DC31" s="5">
        <f t="shared" si="91"/>
        <v>44922</v>
      </c>
      <c r="DD31" s="23">
        <f t="shared" si="92"/>
        <v>44928</v>
      </c>
      <c r="DE31" s="24"/>
    </row>
    <row r="32" spans="1:109" s="1" customFormat="1" ht="11.25" customHeight="1">
      <c r="A32" s="4" t="s">
        <v>135</v>
      </c>
      <c r="B32" s="4" t="s">
        <v>123</v>
      </c>
      <c r="C32" s="3">
        <f t="shared" si="0"/>
        <v>2</v>
      </c>
      <c r="D32" s="49">
        <f t="shared" si="1"/>
        <v>17</v>
      </c>
      <c r="E32" s="24"/>
      <c r="F32" s="5">
        <f t="shared" ref="F32" si="807">G32-ShipWindow</f>
        <v>44575</v>
      </c>
      <c r="G32" s="5">
        <f t="shared" ref="G32" si="808">H32</f>
        <v>44580</v>
      </c>
      <c r="H32" s="28">
        <f t="shared" ref="H32" si="809">I32-OriginLoad_FCL</f>
        <v>44580</v>
      </c>
      <c r="I32" s="5">
        <f t="shared" ref="I32" si="810">J32-MAX(C32:C32)</f>
        <v>44584</v>
      </c>
      <c r="J32" s="5">
        <f t="shared" ref="J32" si="811">K32</f>
        <v>44586</v>
      </c>
      <c r="K32" s="5">
        <f t="shared" ref="K32" si="812">L32-Port2DC_FCL</f>
        <v>44586</v>
      </c>
      <c r="L32" s="12">
        <f t="shared" si="8"/>
        <v>44592</v>
      </c>
      <c r="M32" s="24"/>
      <c r="N32" s="5">
        <f t="shared" ref="N32" si="813">O32-ShipWindow</f>
        <v>44603</v>
      </c>
      <c r="O32" s="5">
        <f t="shared" ref="O32" si="814">P32</f>
        <v>44608</v>
      </c>
      <c r="P32" s="28">
        <f t="shared" ref="P32" si="815">Q32-OriginLoad_FCL</f>
        <v>44608</v>
      </c>
      <c r="Q32" s="5">
        <f t="shared" ref="Q32" si="816">R32-MAX(C32:C32)</f>
        <v>44612</v>
      </c>
      <c r="R32" s="5">
        <f t="shared" ref="R32" si="817">S32</f>
        <v>44614</v>
      </c>
      <c r="S32" s="5">
        <f t="shared" ref="S32" si="818">T32-Port2DC_FCL</f>
        <v>44614</v>
      </c>
      <c r="T32" s="12">
        <f t="shared" si="15"/>
        <v>44620</v>
      </c>
      <c r="U32" s="24"/>
      <c r="V32" s="5">
        <f t="shared" ref="V32" si="819">W32-ShipWindow</f>
        <v>44631</v>
      </c>
      <c r="W32" s="5">
        <f t="shared" ref="W32" si="820">X32</f>
        <v>44636</v>
      </c>
      <c r="X32" s="28">
        <f t="shared" ref="X32" si="821">Y32-OriginLoad_FCL</f>
        <v>44636</v>
      </c>
      <c r="Y32" s="5">
        <f t="shared" ref="Y32" si="822">Z32-MAX(C32:C32)</f>
        <v>44640</v>
      </c>
      <c r="Z32" s="5">
        <f t="shared" ref="Z32" si="823">AA32</f>
        <v>44642</v>
      </c>
      <c r="AA32" s="5">
        <f t="shared" ref="AA32" si="824">AB32-Port2DC_FCL</f>
        <v>44642</v>
      </c>
      <c r="AB32" s="12">
        <f t="shared" si="22"/>
        <v>44648</v>
      </c>
      <c r="AC32" s="24"/>
      <c r="AD32" s="5">
        <f t="shared" ref="AD32" si="825">AE32-ShipWindow</f>
        <v>44659</v>
      </c>
      <c r="AE32" s="5">
        <f t="shared" ref="AE32" si="826">AF32</f>
        <v>44664</v>
      </c>
      <c r="AF32" s="28">
        <f t="shared" ref="AF32" si="827">AG32-OriginLoad_FCL</f>
        <v>44664</v>
      </c>
      <c r="AG32" s="5">
        <f t="shared" ref="AG32" si="828">AH32-MAX(C32:C32)</f>
        <v>44668</v>
      </c>
      <c r="AH32" s="5">
        <f t="shared" ref="AH32" si="829">AI32</f>
        <v>44670</v>
      </c>
      <c r="AI32" s="5">
        <f t="shared" ref="AI32" si="830">AJ32-Port2DC_FCL</f>
        <v>44670</v>
      </c>
      <c r="AJ32" s="12">
        <f t="shared" si="29"/>
        <v>44676</v>
      </c>
      <c r="AK32" s="24"/>
      <c r="AL32" s="5">
        <f t="shared" ref="AL32" si="831">AM32-ShipWindow</f>
        <v>44687</v>
      </c>
      <c r="AM32" s="5">
        <f t="shared" ref="AM32" si="832">AN32</f>
        <v>44692</v>
      </c>
      <c r="AN32" s="28">
        <f t="shared" ref="AN32" si="833">AO32-OriginLoad_FCL</f>
        <v>44692</v>
      </c>
      <c r="AO32" s="5">
        <f t="shared" ref="AO32" si="834">AP32-MAX(C32:C32)</f>
        <v>44696</v>
      </c>
      <c r="AP32" s="5">
        <f t="shared" ref="AP32" si="835">AQ32</f>
        <v>44698</v>
      </c>
      <c r="AQ32" s="5">
        <f t="shared" ref="AQ32" si="836">AR32-Port2DC_FCL</f>
        <v>44698</v>
      </c>
      <c r="AR32" s="12">
        <f t="shared" si="36"/>
        <v>44704</v>
      </c>
      <c r="AS32" s="24"/>
      <c r="AT32" s="5">
        <f t="shared" ref="AT32" si="837">AU32-ShipWindow</f>
        <v>44715</v>
      </c>
      <c r="AU32" s="5">
        <f t="shared" ref="AU32" si="838">AV32</f>
        <v>44720</v>
      </c>
      <c r="AV32" s="28">
        <f t="shared" ref="AV32" si="839">AW32-OriginLoad_FCL</f>
        <v>44720</v>
      </c>
      <c r="AW32" s="5">
        <f t="shared" ref="AW32" si="840">AX32-MAX(C32:C32)</f>
        <v>44724</v>
      </c>
      <c r="AX32" s="5">
        <f t="shared" ref="AX32" si="841">AY32</f>
        <v>44726</v>
      </c>
      <c r="AY32" s="5">
        <f t="shared" ref="AY32" si="842">AZ32-Port2DC_FCL</f>
        <v>44726</v>
      </c>
      <c r="AZ32" s="12">
        <f t="shared" si="43"/>
        <v>44732</v>
      </c>
      <c r="BA32" s="24"/>
      <c r="BB32" s="5">
        <f t="shared" ref="BB32" si="843">BC32-ShipWindow</f>
        <v>44743</v>
      </c>
      <c r="BC32" s="5">
        <f t="shared" ref="BC32" si="844">BD32</f>
        <v>44748</v>
      </c>
      <c r="BD32" s="28">
        <f t="shared" ref="BD32" si="845">BE32-OriginLoad_FCL</f>
        <v>44748</v>
      </c>
      <c r="BE32" s="5">
        <f t="shared" ref="BE32" si="846">BF32-MAX(C32:C32)</f>
        <v>44752</v>
      </c>
      <c r="BF32" s="5">
        <f t="shared" ref="BF32" si="847">BG32</f>
        <v>44754</v>
      </c>
      <c r="BG32" s="5">
        <f t="shared" ref="BG32" si="848">BH32-Port2DC_FCL</f>
        <v>44754</v>
      </c>
      <c r="BH32" s="12">
        <f t="shared" si="50"/>
        <v>44760</v>
      </c>
      <c r="BI32" s="24"/>
      <c r="BJ32" s="5">
        <f t="shared" ref="BJ32" si="849">BK32-ShipWindow</f>
        <v>44771</v>
      </c>
      <c r="BK32" s="5">
        <f t="shared" ref="BK32" si="850">BL32</f>
        <v>44776</v>
      </c>
      <c r="BL32" s="28">
        <f t="shared" ref="BL32" si="851">BM32-OriginLoad_FCL</f>
        <v>44776</v>
      </c>
      <c r="BM32" s="5">
        <f t="shared" ref="BM32" si="852">BN32-MAX(C32:C32)</f>
        <v>44780</v>
      </c>
      <c r="BN32" s="5">
        <f t="shared" ref="BN32" si="853">BO32</f>
        <v>44782</v>
      </c>
      <c r="BO32" s="5">
        <f t="shared" ref="BO32" si="854">BP32-Port2DC_FCL</f>
        <v>44782</v>
      </c>
      <c r="BP32" s="12">
        <f t="shared" si="57"/>
        <v>44788</v>
      </c>
      <c r="BQ32" s="24"/>
      <c r="BR32" s="5">
        <f t="shared" ref="BR32" si="855">BS32-ShipWindow</f>
        <v>44799</v>
      </c>
      <c r="BS32" s="5">
        <f t="shared" ref="BS32" si="856">BT32</f>
        <v>44804</v>
      </c>
      <c r="BT32" s="28">
        <f t="shared" ref="BT32" si="857">BU32-OriginLoad_FCL</f>
        <v>44804</v>
      </c>
      <c r="BU32" s="5">
        <f t="shared" ref="BU32" si="858">BV32-MAX(C32:C32)</f>
        <v>44808</v>
      </c>
      <c r="BV32" s="5">
        <f t="shared" ref="BV32" si="859">BW32</f>
        <v>44810</v>
      </c>
      <c r="BW32" s="5">
        <f t="shared" ref="BW32" si="860">BX32-Port2DC_FCL</f>
        <v>44810</v>
      </c>
      <c r="BX32" s="12">
        <f t="shared" si="64"/>
        <v>44816</v>
      </c>
      <c r="BY32" s="24"/>
      <c r="BZ32" s="5">
        <f t="shared" ref="BZ32" si="861">CA32-ShipWindow</f>
        <v>44827</v>
      </c>
      <c r="CA32" s="5">
        <f t="shared" ref="CA32" si="862">CB32</f>
        <v>44832</v>
      </c>
      <c r="CB32" s="28">
        <f t="shared" ref="CB32" si="863">CC32-OriginLoad_FCL</f>
        <v>44832</v>
      </c>
      <c r="CC32" s="5">
        <f t="shared" ref="CC32" si="864">CD32-MAX(C32:C32)</f>
        <v>44836</v>
      </c>
      <c r="CD32" s="5">
        <f t="shared" ref="CD32" si="865">CE32</f>
        <v>44838</v>
      </c>
      <c r="CE32" s="5">
        <f t="shared" ref="CE32" si="866">CF32-Port2DC_FCL</f>
        <v>44838</v>
      </c>
      <c r="CF32" s="12">
        <f t="shared" si="71"/>
        <v>44844</v>
      </c>
      <c r="CG32" s="24"/>
      <c r="CH32" s="5">
        <f t="shared" ref="CH32" si="867">CI32-ShipWindow</f>
        <v>44855</v>
      </c>
      <c r="CI32" s="5">
        <f t="shared" ref="CI32" si="868">CJ32</f>
        <v>44860</v>
      </c>
      <c r="CJ32" s="28">
        <f t="shared" ref="CJ32" si="869">CK32-OriginLoad_FCL</f>
        <v>44860</v>
      </c>
      <c r="CK32" s="5">
        <f t="shared" ref="CK32" si="870">CL32-MAX(C32:C32)</f>
        <v>44864</v>
      </c>
      <c r="CL32" s="5">
        <f t="shared" ref="CL32" si="871">CM32</f>
        <v>44866</v>
      </c>
      <c r="CM32" s="5">
        <f t="shared" ref="CM32" si="872">CN32-Port2DC_FCL</f>
        <v>44866</v>
      </c>
      <c r="CN32" s="12">
        <f t="shared" si="78"/>
        <v>44872</v>
      </c>
      <c r="CO32" s="24"/>
      <c r="CP32" s="5">
        <f t="shared" ref="CP32" si="873">CQ32-ShipWindow</f>
        <v>44883</v>
      </c>
      <c r="CQ32" s="5">
        <f t="shared" ref="CQ32" si="874">CR32</f>
        <v>44888</v>
      </c>
      <c r="CR32" s="28">
        <f t="shared" ref="CR32" si="875">CS32-OriginLoad_FCL</f>
        <v>44888</v>
      </c>
      <c r="CS32" s="5">
        <f t="shared" ref="CS32" si="876">CT32-MAX(C32:C32)</f>
        <v>44892</v>
      </c>
      <c r="CT32" s="5">
        <f t="shared" ref="CT32" si="877">CU32</f>
        <v>44894</v>
      </c>
      <c r="CU32" s="5">
        <f t="shared" ref="CU32" si="878">CV32-Port2DC_FCL</f>
        <v>44894</v>
      </c>
      <c r="CV32" s="12">
        <f t="shared" si="85"/>
        <v>44900</v>
      </c>
      <c r="CW32" s="24"/>
      <c r="CX32" s="5">
        <f t="shared" ref="CX32" si="879">CY32-ShipWindow</f>
        <v>44911</v>
      </c>
      <c r="CY32" s="5">
        <f t="shared" ref="CY32" si="880">CZ32</f>
        <v>44916</v>
      </c>
      <c r="CZ32" s="28">
        <f t="shared" ref="CZ32" si="881">DA32-OriginLoad_FCL</f>
        <v>44916</v>
      </c>
      <c r="DA32" s="5">
        <f t="shared" ref="DA32" si="882">DB32-MAX(C32:C32)</f>
        <v>44920</v>
      </c>
      <c r="DB32" s="5">
        <f t="shared" ref="DB32" si="883">DC32</f>
        <v>44922</v>
      </c>
      <c r="DC32" s="5">
        <f t="shared" ref="DC32" si="884">DD32-Port2DC_FCL</f>
        <v>44922</v>
      </c>
      <c r="DD32" s="23">
        <f t="shared" si="92"/>
        <v>44928</v>
      </c>
      <c r="DE32" s="24"/>
    </row>
    <row r="33" spans="1:109" s="1" customFormat="1" ht="11.25" customHeight="1">
      <c r="A33" s="4" t="s">
        <v>163</v>
      </c>
      <c r="B33" s="4" t="s">
        <v>123</v>
      </c>
      <c r="C33" s="3" t="e">
        <f t="shared" si="0"/>
        <v>#N/A</v>
      </c>
      <c r="D33" s="49" t="e">
        <f t="shared" si="1"/>
        <v>#N/A</v>
      </c>
      <c r="E33" s="24"/>
      <c r="F33" s="5" t="e">
        <f t="shared" si="2"/>
        <v>#N/A</v>
      </c>
      <c r="G33" s="5" t="e">
        <f t="shared" si="3"/>
        <v>#N/A</v>
      </c>
      <c r="H33" s="28" t="e">
        <f t="shared" si="4"/>
        <v>#N/A</v>
      </c>
      <c r="I33" s="5" t="e">
        <f t="shared" si="5"/>
        <v>#N/A</v>
      </c>
      <c r="J33" s="5">
        <f t="shared" si="6"/>
        <v>44586</v>
      </c>
      <c r="K33" s="5">
        <f t="shared" si="7"/>
        <v>44586</v>
      </c>
      <c r="L33" s="12">
        <f t="shared" si="8"/>
        <v>44592</v>
      </c>
      <c r="M33" s="24"/>
      <c r="N33" s="5" t="e">
        <f t="shared" si="9"/>
        <v>#N/A</v>
      </c>
      <c r="O33" s="5" t="e">
        <f t="shared" si="10"/>
        <v>#N/A</v>
      </c>
      <c r="P33" s="28" t="e">
        <f t="shared" si="11"/>
        <v>#N/A</v>
      </c>
      <c r="Q33" s="5" t="e">
        <f t="shared" si="12"/>
        <v>#N/A</v>
      </c>
      <c r="R33" s="5">
        <f t="shared" si="13"/>
        <v>44614</v>
      </c>
      <c r="S33" s="5">
        <f t="shared" si="14"/>
        <v>44614</v>
      </c>
      <c r="T33" s="12">
        <f t="shared" si="15"/>
        <v>44620</v>
      </c>
      <c r="U33" s="24"/>
      <c r="V33" s="5" t="e">
        <f t="shared" si="16"/>
        <v>#N/A</v>
      </c>
      <c r="W33" s="5" t="e">
        <f t="shared" si="17"/>
        <v>#N/A</v>
      </c>
      <c r="X33" s="28" t="e">
        <f t="shared" si="18"/>
        <v>#N/A</v>
      </c>
      <c r="Y33" s="5" t="e">
        <f t="shared" si="19"/>
        <v>#N/A</v>
      </c>
      <c r="Z33" s="5">
        <f t="shared" si="20"/>
        <v>44642</v>
      </c>
      <c r="AA33" s="5">
        <f t="shared" si="21"/>
        <v>44642</v>
      </c>
      <c r="AB33" s="12">
        <f t="shared" si="22"/>
        <v>44648</v>
      </c>
      <c r="AC33" s="24"/>
      <c r="AD33" s="5" t="e">
        <f t="shared" si="23"/>
        <v>#N/A</v>
      </c>
      <c r="AE33" s="5" t="e">
        <f t="shared" si="24"/>
        <v>#N/A</v>
      </c>
      <c r="AF33" s="28" t="e">
        <f t="shared" si="25"/>
        <v>#N/A</v>
      </c>
      <c r="AG33" s="5" t="e">
        <f t="shared" si="26"/>
        <v>#N/A</v>
      </c>
      <c r="AH33" s="5">
        <f t="shared" si="27"/>
        <v>44670</v>
      </c>
      <c r="AI33" s="5">
        <f t="shared" si="28"/>
        <v>44670</v>
      </c>
      <c r="AJ33" s="12">
        <f t="shared" si="29"/>
        <v>44676</v>
      </c>
      <c r="AK33" s="24"/>
      <c r="AL33" s="5" t="e">
        <f t="shared" si="30"/>
        <v>#N/A</v>
      </c>
      <c r="AM33" s="5" t="e">
        <f t="shared" si="31"/>
        <v>#N/A</v>
      </c>
      <c r="AN33" s="28" t="e">
        <f t="shared" si="32"/>
        <v>#N/A</v>
      </c>
      <c r="AO33" s="5" t="e">
        <f t="shared" si="33"/>
        <v>#N/A</v>
      </c>
      <c r="AP33" s="5">
        <f t="shared" si="34"/>
        <v>44698</v>
      </c>
      <c r="AQ33" s="5">
        <f t="shared" si="35"/>
        <v>44698</v>
      </c>
      <c r="AR33" s="12">
        <f t="shared" si="36"/>
        <v>44704</v>
      </c>
      <c r="AS33" s="24"/>
      <c r="AT33" s="5" t="e">
        <f t="shared" si="37"/>
        <v>#N/A</v>
      </c>
      <c r="AU33" s="5" t="e">
        <f t="shared" si="38"/>
        <v>#N/A</v>
      </c>
      <c r="AV33" s="28" t="e">
        <f t="shared" si="39"/>
        <v>#N/A</v>
      </c>
      <c r="AW33" s="5" t="e">
        <f t="shared" si="40"/>
        <v>#N/A</v>
      </c>
      <c r="AX33" s="5">
        <f t="shared" si="41"/>
        <v>44726</v>
      </c>
      <c r="AY33" s="5">
        <f t="shared" si="42"/>
        <v>44726</v>
      </c>
      <c r="AZ33" s="12">
        <f t="shared" si="43"/>
        <v>44732</v>
      </c>
      <c r="BA33" s="24"/>
      <c r="BB33" s="5" t="e">
        <f t="shared" si="44"/>
        <v>#N/A</v>
      </c>
      <c r="BC33" s="5" t="e">
        <f t="shared" si="45"/>
        <v>#N/A</v>
      </c>
      <c r="BD33" s="28" t="e">
        <f t="shared" si="46"/>
        <v>#N/A</v>
      </c>
      <c r="BE33" s="5" t="e">
        <f t="shared" si="47"/>
        <v>#N/A</v>
      </c>
      <c r="BF33" s="5">
        <f t="shared" si="48"/>
        <v>44754</v>
      </c>
      <c r="BG33" s="5">
        <f t="shared" si="49"/>
        <v>44754</v>
      </c>
      <c r="BH33" s="12">
        <f t="shared" si="50"/>
        <v>44760</v>
      </c>
      <c r="BI33" s="24"/>
      <c r="BJ33" s="5" t="e">
        <f t="shared" si="51"/>
        <v>#N/A</v>
      </c>
      <c r="BK33" s="5" t="e">
        <f t="shared" si="52"/>
        <v>#N/A</v>
      </c>
      <c r="BL33" s="28" t="e">
        <f t="shared" si="53"/>
        <v>#N/A</v>
      </c>
      <c r="BM33" s="5" t="e">
        <f t="shared" si="54"/>
        <v>#N/A</v>
      </c>
      <c r="BN33" s="5">
        <f t="shared" si="55"/>
        <v>44782</v>
      </c>
      <c r="BO33" s="5">
        <f t="shared" si="56"/>
        <v>44782</v>
      </c>
      <c r="BP33" s="12">
        <f t="shared" si="57"/>
        <v>44788</v>
      </c>
      <c r="BQ33" s="24"/>
      <c r="BR33" s="5" t="e">
        <f t="shared" si="58"/>
        <v>#N/A</v>
      </c>
      <c r="BS33" s="5" t="e">
        <f t="shared" si="59"/>
        <v>#N/A</v>
      </c>
      <c r="BT33" s="28" t="e">
        <f t="shared" si="60"/>
        <v>#N/A</v>
      </c>
      <c r="BU33" s="5" t="e">
        <f t="shared" si="61"/>
        <v>#N/A</v>
      </c>
      <c r="BV33" s="5">
        <f t="shared" si="62"/>
        <v>44810</v>
      </c>
      <c r="BW33" s="5">
        <f t="shared" si="63"/>
        <v>44810</v>
      </c>
      <c r="BX33" s="12">
        <f t="shared" si="64"/>
        <v>44816</v>
      </c>
      <c r="BY33" s="24"/>
      <c r="BZ33" s="5" t="e">
        <f t="shared" si="65"/>
        <v>#N/A</v>
      </c>
      <c r="CA33" s="5" t="e">
        <f t="shared" si="66"/>
        <v>#N/A</v>
      </c>
      <c r="CB33" s="28" t="e">
        <f t="shared" si="67"/>
        <v>#N/A</v>
      </c>
      <c r="CC33" s="5" t="e">
        <f t="shared" si="68"/>
        <v>#N/A</v>
      </c>
      <c r="CD33" s="5">
        <f t="shared" si="69"/>
        <v>44838</v>
      </c>
      <c r="CE33" s="5">
        <f t="shared" si="70"/>
        <v>44838</v>
      </c>
      <c r="CF33" s="12">
        <f t="shared" si="71"/>
        <v>44844</v>
      </c>
      <c r="CG33" s="24"/>
      <c r="CH33" s="5" t="e">
        <f t="shared" si="72"/>
        <v>#N/A</v>
      </c>
      <c r="CI33" s="5" t="e">
        <f t="shared" si="73"/>
        <v>#N/A</v>
      </c>
      <c r="CJ33" s="28" t="e">
        <f t="shared" si="74"/>
        <v>#N/A</v>
      </c>
      <c r="CK33" s="5" t="e">
        <f t="shared" si="75"/>
        <v>#N/A</v>
      </c>
      <c r="CL33" s="5">
        <f t="shared" si="76"/>
        <v>44866</v>
      </c>
      <c r="CM33" s="5">
        <f t="shared" si="77"/>
        <v>44866</v>
      </c>
      <c r="CN33" s="12">
        <f t="shared" si="78"/>
        <v>44872</v>
      </c>
      <c r="CO33" s="24"/>
      <c r="CP33" s="5" t="e">
        <f t="shared" si="79"/>
        <v>#N/A</v>
      </c>
      <c r="CQ33" s="5" t="e">
        <f t="shared" si="80"/>
        <v>#N/A</v>
      </c>
      <c r="CR33" s="28" t="e">
        <f t="shared" si="81"/>
        <v>#N/A</v>
      </c>
      <c r="CS33" s="5" t="e">
        <f t="shared" si="82"/>
        <v>#N/A</v>
      </c>
      <c r="CT33" s="5">
        <f t="shared" si="83"/>
        <v>44894</v>
      </c>
      <c r="CU33" s="5">
        <f t="shared" si="84"/>
        <v>44894</v>
      </c>
      <c r="CV33" s="12">
        <f t="shared" si="85"/>
        <v>44900</v>
      </c>
      <c r="CW33" s="24"/>
      <c r="CX33" s="5" t="e">
        <f t="shared" si="86"/>
        <v>#N/A</v>
      </c>
      <c r="CY33" s="5" t="e">
        <f t="shared" si="87"/>
        <v>#N/A</v>
      </c>
      <c r="CZ33" s="28" t="e">
        <f t="shared" si="88"/>
        <v>#N/A</v>
      </c>
      <c r="DA33" s="5" t="e">
        <f t="shared" si="89"/>
        <v>#N/A</v>
      </c>
      <c r="DB33" s="5">
        <f t="shared" si="90"/>
        <v>44922</v>
      </c>
      <c r="DC33" s="5">
        <f t="shared" si="91"/>
        <v>44922</v>
      </c>
      <c r="DD33" s="23">
        <f t="shared" si="92"/>
        <v>44928</v>
      </c>
      <c r="DE33" s="24"/>
    </row>
    <row r="34" spans="1:109" s="1" customFormat="1" ht="11.25" customHeight="1">
      <c r="A34" s="4" t="s">
        <v>102</v>
      </c>
      <c r="B34" s="4" t="s">
        <v>103</v>
      </c>
      <c r="C34" s="3">
        <f t="shared" si="0"/>
        <v>3</v>
      </c>
      <c r="D34" s="49">
        <f t="shared" si="1"/>
        <v>18</v>
      </c>
      <c r="E34" s="24"/>
      <c r="F34" s="5">
        <f t="shared" si="2"/>
        <v>44574</v>
      </c>
      <c r="G34" s="5">
        <f t="shared" si="3"/>
        <v>44579</v>
      </c>
      <c r="H34" s="28">
        <f t="shared" si="4"/>
        <v>44579</v>
      </c>
      <c r="I34" s="5">
        <f t="shared" si="5"/>
        <v>44583</v>
      </c>
      <c r="J34" s="5">
        <f t="shared" si="6"/>
        <v>44586</v>
      </c>
      <c r="K34" s="5">
        <f t="shared" si="7"/>
        <v>44586</v>
      </c>
      <c r="L34" s="12">
        <f t="shared" si="8"/>
        <v>44592</v>
      </c>
      <c r="M34" s="24"/>
      <c r="N34" s="5">
        <f t="shared" si="9"/>
        <v>44602</v>
      </c>
      <c r="O34" s="5">
        <f t="shared" si="10"/>
        <v>44607</v>
      </c>
      <c r="P34" s="28">
        <f t="shared" si="11"/>
        <v>44607</v>
      </c>
      <c r="Q34" s="5">
        <f t="shared" si="12"/>
        <v>44611</v>
      </c>
      <c r="R34" s="5">
        <f t="shared" si="13"/>
        <v>44614</v>
      </c>
      <c r="S34" s="5">
        <f t="shared" si="14"/>
        <v>44614</v>
      </c>
      <c r="T34" s="12">
        <f t="shared" si="15"/>
        <v>44620</v>
      </c>
      <c r="U34" s="24"/>
      <c r="V34" s="5">
        <f t="shared" si="16"/>
        <v>44630</v>
      </c>
      <c r="W34" s="5">
        <f t="shared" si="17"/>
        <v>44635</v>
      </c>
      <c r="X34" s="28">
        <f t="shared" si="18"/>
        <v>44635</v>
      </c>
      <c r="Y34" s="5">
        <f t="shared" si="19"/>
        <v>44639</v>
      </c>
      <c r="Z34" s="5">
        <f t="shared" si="20"/>
        <v>44642</v>
      </c>
      <c r="AA34" s="5">
        <f t="shared" si="21"/>
        <v>44642</v>
      </c>
      <c r="AB34" s="12">
        <f t="shared" si="22"/>
        <v>44648</v>
      </c>
      <c r="AC34" s="24"/>
      <c r="AD34" s="5">
        <f t="shared" si="23"/>
        <v>44658</v>
      </c>
      <c r="AE34" s="5">
        <f t="shared" si="24"/>
        <v>44663</v>
      </c>
      <c r="AF34" s="28">
        <f t="shared" si="25"/>
        <v>44663</v>
      </c>
      <c r="AG34" s="5">
        <f t="shared" si="26"/>
        <v>44667</v>
      </c>
      <c r="AH34" s="5">
        <f t="shared" si="27"/>
        <v>44670</v>
      </c>
      <c r="AI34" s="5">
        <f t="shared" si="28"/>
        <v>44670</v>
      </c>
      <c r="AJ34" s="12">
        <f t="shared" si="29"/>
        <v>44676</v>
      </c>
      <c r="AK34" s="24"/>
      <c r="AL34" s="5">
        <f t="shared" si="30"/>
        <v>44686</v>
      </c>
      <c r="AM34" s="5">
        <f t="shared" si="31"/>
        <v>44691</v>
      </c>
      <c r="AN34" s="28">
        <f t="shared" si="32"/>
        <v>44691</v>
      </c>
      <c r="AO34" s="5">
        <f t="shared" si="33"/>
        <v>44695</v>
      </c>
      <c r="AP34" s="5">
        <f t="shared" si="34"/>
        <v>44698</v>
      </c>
      <c r="AQ34" s="5">
        <f t="shared" si="35"/>
        <v>44698</v>
      </c>
      <c r="AR34" s="12">
        <f t="shared" si="36"/>
        <v>44704</v>
      </c>
      <c r="AS34" s="24"/>
      <c r="AT34" s="5">
        <f t="shared" si="37"/>
        <v>44714</v>
      </c>
      <c r="AU34" s="5">
        <f t="shared" si="38"/>
        <v>44719</v>
      </c>
      <c r="AV34" s="28">
        <f t="shared" si="39"/>
        <v>44719</v>
      </c>
      <c r="AW34" s="5">
        <f t="shared" si="40"/>
        <v>44723</v>
      </c>
      <c r="AX34" s="5">
        <f t="shared" si="41"/>
        <v>44726</v>
      </c>
      <c r="AY34" s="5">
        <f t="shared" si="42"/>
        <v>44726</v>
      </c>
      <c r="AZ34" s="12">
        <f t="shared" si="43"/>
        <v>44732</v>
      </c>
      <c r="BA34" s="24"/>
      <c r="BB34" s="5">
        <f t="shared" si="44"/>
        <v>44742</v>
      </c>
      <c r="BC34" s="5">
        <f t="shared" si="45"/>
        <v>44747</v>
      </c>
      <c r="BD34" s="28">
        <f t="shared" si="46"/>
        <v>44747</v>
      </c>
      <c r="BE34" s="5">
        <f t="shared" si="47"/>
        <v>44751</v>
      </c>
      <c r="BF34" s="5">
        <f t="shared" si="48"/>
        <v>44754</v>
      </c>
      <c r="BG34" s="5">
        <f t="shared" si="49"/>
        <v>44754</v>
      </c>
      <c r="BH34" s="12">
        <f t="shared" si="50"/>
        <v>44760</v>
      </c>
      <c r="BI34" s="24"/>
      <c r="BJ34" s="5">
        <f t="shared" si="51"/>
        <v>44770</v>
      </c>
      <c r="BK34" s="5">
        <f t="shared" si="52"/>
        <v>44775</v>
      </c>
      <c r="BL34" s="28">
        <f t="shared" si="53"/>
        <v>44775</v>
      </c>
      <c r="BM34" s="5">
        <f t="shared" si="54"/>
        <v>44779</v>
      </c>
      <c r="BN34" s="5">
        <f t="shared" si="55"/>
        <v>44782</v>
      </c>
      <c r="BO34" s="5">
        <f t="shared" si="56"/>
        <v>44782</v>
      </c>
      <c r="BP34" s="12">
        <f t="shared" si="57"/>
        <v>44788</v>
      </c>
      <c r="BQ34" s="24"/>
      <c r="BR34" s="5">
        <f t="shared" si="58"/>
        <v>44798</v>
      </c>
      <c r="BS34" s="5">
        <f t="shared" si="59"/>
        <v>44803</v>
      </c>
      <c r="BT34" s="28">
        <f t="shared" si="60"/>
        <v>44803</v>
      </c>
      <c r="BU34" s="5">
        <f t="shared" si="61"/>
        <v>44807</v>
      </c>
      <c r="BV34" s="5">
        <f t="shared" si="62"/>
        <v>44810</v>
      </c>
      <c r="BW34" s="5">
        <f t="shared" si="63"/>
        <v>44810</v>
      </c>
      <c r="BX34" s="12">
        <f t="shared" si="64"/>
        <v>44816</v>
      </c>
      <c r="BY34" s="24"/>
      <c r="BZ34" s="5">
        <f t="shared" si="65"/>
        <v>44826</v>
      </c>
      <c r="CA34" s="5">
        <f t="shared" si="66"/>
        <v>44831</v>
      </c>
      <c r="CB34" s="28">
        <f t="shared" si="67"/>
        <v>44831</v>
      </c>
      <c r="CC34" s="5">
        <f t="shared" si="68"/>
        <v>44835</v>
      </c>
      <c r="CD34" s="5">
        <f t="shared" si="69"/>
        <v>44838</v>
      </c>
      <c r="CE34" s="5">
        <f t="shared" si="70"/>
        <v>44838</v>
      </c>
      <c r="CF34" s="12">
        <f t="shared" si="71"/>
        <v>44844</v>
      </c>
      <c r="CG34" s="24"/>
      <c r="CH34" s="5">
        <f t="shared" si="72"/>
        <v>44854</v>
      </c>
      <c r="CI34" s="5">
        <f t="shared" si="73"/>
        <v>44859</v>
      </c>
      <c r="CJ34" s="28">
        <f t="shared" si="74"/>
        <v>44859</v>
      </c>
      <c r="CK34" s="5">
        <f t="shared" si="75"/>
        <v>44863</v>
      </c>
      <c r="CL34" s="5">
        <f t="shared" si="76"/>
        <v>44866</v>
      </c>
      <c r="CM34" s="5">
        <f t="shared" si="77"/>
        <v>44866</v>
      </c>
      <c r="CN34" s="12">
        <f t="shared" si="78"/>
        <v>44872</v>
      </c>
      <c r="CO34" s="24"/>
      <c r="CP34" s="5">
        <f t="shared" si="79"/>
        <v>44882</v>
      </c>
      <c r="CQ34" s="5">
        <f t="shared" si="80"/>
        <v>44887</v>
      </c>
      <c r="CR34" s="28">
        <f t="shared" si="81"/>
        <v>44887</v>
      </c>
      <c r="CS34" s="5">
        <f t="shared" si="82"/>
        <v>44891</v>
      </c>
      <c r="CT34" s="5">
        <f t="shared" si="83"/>
        <v>44894</v>
      </c>
      <c r="CU34" s="5">
        <f t="shared" si="84"/>
        <v>44894</v>
      </c>
      <c r="CV34" s="12">
        <f t="shared" si="85"/>
        <v>44900</v>
      </c>
      <c r="CW34" s="24"/>
      <c r="CX34" s="5">
        <f t="shared" si="86"/>
        <v>44910</v>
      </c>
      <c r="CY34" s="5">
        <f t="shared" si="87"/>
        <v>44915</v>
      </c>
      <c r="CZ34" s="28">
        <f t="shared" si="88"/>
        <v>44915</v>
      </c>
      <c r="DA34" s="5">
        <f t="shared" si="89"/>
        <v>44919</v>
      </c>
      <c r="DB34" s="5">
        <f t="shared" si="90"/>
        <v>44922</v>
      </c>
      <c r="DC34" s="5">
        <f t="shared" si="91"/>
        <v>44922</v>
      </c>
      <c r="DD34" s="23">
        <f t="shared" si="92"/>
        <v>44928</v>
      </c>
      <c r="DE34" s="24"/>
    </row>
    <row r="35" spans="1:109" ht="11.25" customHeight="1">
      <c r="A35" s="4" t="s">
        <v>109</v>
      </c>
      <c r="B35" s="4" t="s">
        <v>110</v>
      </c>
      <c r="C35" s="3">
        <f t="shared" si="0"/>
        <v>2</v>
      </c>
      <c r="D35" s="49">
        <f t="shared" si="1"/>
        <v>17</v>
      </c>
      <c r="E35" s="24"/>
      <c r="F35" s="5">
        <f t="shared" si="2"/>
        <v>44575</v>
      </c>
      <c r="G35" s="5">
        <f t="shared" si="3"/>
        <v>44580</v>
      </c>
      <c r="H35" s="28">
        <f t="shared" si="4"/>
        <v>44580</v>
      </c>
      <c r="I35" s="5">
        <f t="shared" si="5"/>
        <v>44584</v>
      </c>
      <c r="J35" s="5">
        <f t="shared" si="6"/>
        <v>44586</v>
      </c>
      <c r="K35" s="5">
        <f t="shared" si="7"/>
        <v>44586</v>
      </c>
      <c r="L35" s="12">
        <f t="shared" si="8"/>
        <v>44592</v>
      </c>
      <c r="M35" s="24"/>
      <c r="N35" s="5">
        <f t="shared" si="9"/>
        <v>44603</v>
      </c>
      <c r="O35" s="5">
        <f t="shared" si="10"/>
        <v>44608</v>
      </c>
      <c r="P35" s="28">
        <f t="shared" si="11"/>
        <v>44608</v>
      </c>
      <c r="Q35" s="5">
        <f t="shared" si="12"/>
        <v>44612</v>
      </c>
      <c r="R35" s="5">
        <f t="shared" si="13"/>
        <v>44614</v>
      </c>
      <c r="S35" s="5">
        <f t="shared" si="14"/>
        <v>44614</v>
      </c>
      <c r="T35" s="12">
        <f t="shared" si="15"/>
        <v>44620</v>
      </c>
      <c r="U35" s="24"/>
      <c r="V35" s="5">
        <f t="shared" si="16"/>
        <v>44631</v>
      </c>
      <c r="W35" s="5">
        <f t="shared" si="17"/>
        <v>44636</v>
      </c>
      <c r="X35" s="28">
        <f t="shared" si="18"/>
        <v>44636</v>
      </c>
      <c r="Y35" s="5">
        <f t="shared" si="19"/>
        <v>44640</v>
      </c>
      <c r="Z35" s="5">
        <f t="shared" si="20"/>
        <v>44642</v>
      </c>
      <c r="AA35" s="5">
        <f t="shared" si="21"/>
        <v>44642</v>
      </c>
      <c r="AB35" s="12">
        <f t="shared" si="22"/>
        <v>44648</v>
      </c>
      <c r="AC35" s="24"/>
      <c r="AD35" s="5">
        <f t="shared" si="23"/>
        <v>44659</v>
      </c>
      <c r="AE35" s="5">
        <f t="shared" si="24"/>
        <v>44664</v>
      </c>
      <c r="AF35" s="28">
        <f t="shared" si="25"/>
        <v>44664</v>
      </c>
      <c r="AG35" s="5">
        <f t="shared" si="26"/>
        <v>44668</v>
      </c>
      <c r="AH35" s="5">
        <f t="shared" si="27"/>
        <v>44670</v>
      </c>
      <c r="AI35" s="5">
        <f t="shared" si="28"/>
        <v>44670</v>
      </c>
      <c r="AJ35" s="12">
        <f t="shared" si="29"/>
        <v>44676</v>
      </c>
      <c r="AK35" s="24"/>
      <c r="AL35" s="5">
        <f t="shared" si="30"/>
        <v>44687</v>
      </c>
      <c r="AM35" s="5">
        <f t="shared" si="31"/>
        <v>44692</v>
      </c>
      <c r="AN35" s="28">
        <f t="shared" si="32"/>
        <v>44692</v>
      </c>
      <c r="AO35" s="5">
        <f t="shared" si="33"/>
        <v>44696</v>
      </c>
      <c r="AP35" s="5">
        <f t="shared" si="34"/>
        <v>44698</v>
      </c>
      <c r="AQ35" s="5">
        <f t="shared" si="35"/>
        <v>44698</v>
      </c>
      <c r="AR35" s="12">
        <f t="shared" si="36"/>
        <v>44704</v>
      </c>
      <c r="AS35" s="24"/>
      <c r="AT35" s="5">
        <f t="shared" si="37"/>
        <v>44715</v>
      </c>
      <c r="AU35" s="5">
        <f t="shared" si="38"/>
        <v>44720</v>
      </c>
      <c r="AV35" s="28">
        <f t="shared" si="39"/>
        <v>44720</v>
      </c>
      <c r="AW35" s="5">
        <f t="shared" si="40"/>
        <v>44724</v>
      </c>
      <c r="AX35" s="5">
        <f t="shared" si="41"/>
        <v>44726</v>
      </c>
      <c r="AY35" s="5">
        <f t="shared" si="42"/>
        <v>44726</v>
      </c>
      <c r="AZ35" s="12">
        <f t="shared" si="43"/>
        <v>44732</v>
      </c>
      <c r="BA35" s="24"/>
      <c r="BB35" s="5">
        <f t="shared" si="44"/>
        <v>44743</v>
      </c>
      <c r="BC35" s="5">
        <f t="shared" si="45"/>
        <v>44748</v>
      </c>
      <c r="BD35" s="28">
        <f t="shared" si="46"/>
        <v>44748</v>
      </c>
      <c r="BE35" s="5">
        <f t="shared" si="47"/>
        <v>44752</v>
      </c>
      <c r="BF35" s="5">
        <f t="shared" si="48"/>
        <v>44754</v>
      </c>
      <c r="BG35" s="5">
        <f t="shared" si="49"/>
        <v>44754</v>
      </c>
      <c r="BH35" s="12">
        <f t="shared" si="50"/>
        <v>44760</v>
      </c>
      <c r="BI35" s="24"/>
      <c r="BJ35" s="5">
        <f t="shared" si="51"/>
        <v>44771</v>
      </c>
      <c r="BK35" s="5">
        <f t="shared" si="52"/>
        <v>44776</v>
      </c>
      <c r="BL35" s="28">
        <f t="shared" si="53"/>
        <v>44776</v>
      </c>
      <c r="BM35" s="5">
        <f t="shared" si="54"/>
        <v>44780</v>
      </c>
      <c r="BN35" s="5">
        <f t="shared" si="55"/>
        <v>44782</v>
      </c>
      <c r="BO35" s="5">
        <f t="shared" si="56"/>
        <v>44782</v>
      </c>
      <c r="BP35" s="12">
        <f t="shared" si="57"/>
        <v>44788</v>
      </c>
      <c r="BQ35" s="24"/>
      <c r="BR35" s="5">
        <f t="shared" si="58"/>
        <v>44799</v>
      </c>
      <c r="BS35" s="5">
        <f t="shared" si="59"/>
        <v>44804</v>
      </c>
      <c r="BT35" s="28">
        <f t="shared" si="60"/>
        <v>44804</v>
      </c>
      <c r="BU35" s="5">
        <f t="shared" si="61"/>
        <v>44808</v>
      </c>
      <c r="BV35" s="5">
        <f t="shared" si="62"/>
        <v>44810</v>
      </c>
      <c r="BW35" s="5">
        <f t="shared" si="63"/>
        <v>44810</v>
      </c>
      <c r="BX35" s="12">
        <f t="shared" si="64"/>
        <v>44816</v>
      </c>
      <c r="BY35" s="24"/>
      <c r="BZ35" s="5">
        <f t="shared" si="65"/>
        <v>44827</v>
      </c>
      <c r="CA35" s="5">
        <f t="shared" si="66"/>
        <v>44832</v>
      </c>
      <c r="CB35" s="28">
        <f t="shared" si="67"/>
        <v>44832</v>
      </c>
      <c r="CC35" s="5">
        <f t="shared" si="68"/>
        <v>44836</v>
      </c>
      <c r="CD35" s="5">
        <f t="shared" si="69"/>
        <v>44838</v>
      </c>
      <c r="CE35" s="5">
        <f t="shared" si="70"/>
        <v>44838</v>
      </c>
      <c r="CF35" s="12">
        <f t="shared" si="71"/>
        <v>44844</v>
      </c>
      <c r="CG35" s="24"/>
      <c r="CH35" s="5">
        <f t="shared" si="72"/>
        <v>44855</v>
      </c>
      <c r="CI35" s="5">
        <f t="shared" si="73"/>
        <v>44860</v>
      </c>
      <c r="CJ35" s="28">
        <f t="shared" si="74"/>
        <v>44860</v>
      </c>
      <c r="CK35" s="5">
        <f t="shared" si="75"/>
        <v>44864</v>
      </c>
      <c r="CL35" s="5">
        <f t="shared" si="76"/>
        <v>44866</v>
      </c>
      <c r="CM35" s="5">
        <f t="shared" si="77"/>
        <v>44866</v>
      </c>
      <c r="CN35" s="12">
        <f t="shared" si="78"/>
        <v>44872</v>
      </c>
      <c r="CO35" s="24"/>
      <c r="CP35" s="5">
        <f t="shared" si="79"/>
        <v>44883</v>
      </c>
      <c r="CQ35" s="5">
        <f t="shared" si="80"/>
        <v>44888</v>
      </c>
      <c r="CR35" s="28">
        <f t="shared" si="81"/>
        <v>44888</v>
      </c>
      <c r="CS35" s="5">
        <f t="shared" si="82"/>
        <v>44892</v>
      </c>
      <c r="CT35" s="5">
        <f t="shared" si="83"/>
        <v>44894</v>
      </c>
      <c r="CU35" s="5">
        <f t="shared" si="84"/>
        <v>44894</v>
      </c>
      <c r="CV35" s="12">
        <f t="shared" si="85"/>
        <v>44900</v>
      </c>
      <c r="CW35" s="24"/>
      <c r="CX35" s="5">
        <f t="shared" si="86"/>
        <v>44911</v>
      </c>
      <c r="CY35" s="5">
        <f t="shared" si="87"/>
        <v>44916</v>
      </c>
      <c r="CZ35" s="28">
        <f t="shared" si="88"/>
        <v>44916</v>
      </c>
      <c r="DA35" s="5">
        <f t="shared" si="89"/>
        <v>44920</v>
      </c>
      <c r="DB35" s="5">
        <f t="shared" si="90"/>
        <v>44922</v>
      </c>
      <c r="DC35" s="5">
        <f t="shared" si="91"/>
        <v>44922</v>
      </c>
      <c r="DD35" s="23">
        <f t="shared" si="92"/>
        <v>44928</v>
      </c>
      <c r="DE35" s="24"/>
    </row>
    <row r="36" spans="1:109" s="1" customFormat="1" ht="11.25" customHeight="1">
      <c r="A36" s="4" t="s">
        <v>61</v>
      </c>
      <c r="B36" s="4" t="s">
        <v>62</v>
      </c>
      <c r="C36" s="3">
        <f t="shared" si="0"/>
        <v>2</v>
      </c>
      <c r="D36" s="49">
        <f t="shared" si="1"/>
        <v>17</v>
      </c>
      <c r="E36" s="24"/>
      <c r="F36" s="5">
        <f t="shared" si="2"/>
        <v>44575</v>
      </c>
      <c r="G36" s="5">
        <f t="shared" si="3"/>
        <v>44580</v>
      </c>
      <c r="H36" s="28">
        <f t="shared" si="4"/>
        <v>44580</v>
      </c>
      <c r="I36" s="5">
        <f t="shared" si="5"/>
        <v>44584</v>
      </c>
      <c r="J36" s="5">
        <f t="shared" si="6"/>
        <v>44586</v>
      </c>
      <c r="K36" s="5">
        <f t="shared" si="7"/>
        <v>44586</v>
      </c>
      <c r="L36" s="12">
        <f t="shared" si="8"/>
        <v>44592</v>
      </c>
      <c r="M36" s="24"/>
      <c r="N36" s="5">
        <f t="shared" si="9"/>
        <v>44603</v>
      </c>
      <c r="O36" s="5">
        <f t="shared" si="10"/>
        <v>44608</v>
      </c>
      <c r="P36" s="28">
        <f t="shared" si="11"/>
        <v>44608</v>
      </c>
      <c r="Q36" s="5">
        <f t="shared" si="12"/>
        <v>44612</v>
      </c>
      <c r="R36" s="5">
        <f t="shared" si="13"/>
        <v>44614</v>
      </c>
      <c r="S36" s="5">
        <f t="shared" si="14"/>
        <v>44614</v>
      </c>
      <c r="T36" s="12">
        <f t="shared" si="15"/>
        <v>44620</v>
      </c>
      <c r="U36" s="24"/>
      <c r="V36" s="5">
        <f t="shared" si="16"/>
        <v>44631</v>
      </c>
      <c r="W36" s="5">
        <f t="shared" si="17"/>
        <v>44636</v>
      </c>
      <c r="X36" s="28">
        <f t="shared" si="18"/>
        <v>44636</v>
      </c>
      <c r="Y36" s="5">
        <f t="shared" si="19"/>
        <v>44640</v>
      </c>
      <c r="Z36" s="5">
        <f t="shared" si="20"/>
        <v>44642</v>
      </c>
      <c r="AA36" s="5">
        <f t="shared" si="21"/>
        <v>44642</v>
      </c>
      <c r="AB36" s="12">
        <f t="shared" si="22"/>
        <v>44648</v>
      </c>
      <c r="AC36" s="24"/>
      <c r="AD36" s="5">
        <f t="shared" si="23"/>
        <v>44659</v>
      </c>
      <c r="AE36" s="5">
        <f t="shared" si="24"/>
        <v>44664</v>
      </c>
      <c r="AF36" s="28">
        <f t="shared" si="25"/>
        <v>44664</v>
      </c>
      <c r="AG36" s="5">
        <f t="shared" si="26"/>
        <v>44668</v>
      </c>
      <c r="AH36" s="5">
        <f t="shared" si="27"/>
        <v>44670</v>
      </c>
      <c r="AI36" s="5">
        <f t="shared" si="28"/>
        <v>44670</v>
      </c>
      <c r="AJ36" s="12">
        <f t="shared" si="29"/>
        <v>44676</v>
      </c>
      <c r="AK36" s="24"/>
      <c r="AL36" s="5">
        <f t="shared" si="30"/>
        <v>44687</v>
      </c>
      <c r="AM36" s="5">
        <f t="shared" si="31"/>
        <v>44692</v>
      </c>
      <c r="AN36" s="28">
        <f t="shared" si="32"/>
        <v>44692</v>
      </c>
      <c r="AO36" s="5">
        <f t="shared" si="33"/>
        <v>44696</v>
      </c>
      <c r="AP36" s="5">
        <f t="shared" si="34"/>
        <v>44698</v>
      </c>
      <c r="AQ36" s="5">
        <f t="shared" si="35"/>
        <v>44698</v>
      </c>
      <c r="AR36" s="12">
        <f t="shared" si="36"/>
        <v>44704</v>
      </c>
      <c r="AS36" s="24"/>
      <c r="AT36" s="5">
        <f t="shared" si="37"/>
        <v>44715</v>
      </c>
      <c r="AU36" s="5">
        <f t="shared" si="38"/>
        <v>44720</v>
      </c>
      <c r="AV36" s="28">
        <f t="shared" si="39"/>
        <v>44720</v>
      </c>
      <c r="AW36" s="5">
        <f t="shared" si="40"/>
        <v>44724</v>
      </c>
      <c r="AX36" s="5">
        <f t="shared" si="41"/>
        <v>44726</v>
      </c>
      <c r="AY36" s="5">
        <f t="shared" si="42"/>
        <v>44726</v>
      </c>
      <c r="AZ36" s="12">
        <f t="shared" si="43"/>
        <v>44732</v>
      </c>
      <c r="BA36" s="24"/>
      <c r="BB36" s="5">
        <f t="shared" si="44"/>
        <v>44743</v>
      </c>
      <c r="BC36" s="5">
        <f t="shared" si="45"/>
        <v>44748</v>
      </c>
      <c r="BD36" s="28">
        <f t="shared" si="46"/>
        <v>44748</v>
      </c>
      <c r="BE36" s="5">
        <f t="shared" si="47"/>
        <v>44752</v>
      </c>
      <c r="BF36" s="5">
        <f t="shared" si="48"/>
        <v>44754</v>
      </c>
      <c r="BG36" s="5">
        <f t="shared" si="49"/>
        <v>44754</v>
      </c>
      <c r="BH36" s="12">
        <f t="shared" si="50"/>
        <v>44760</v>
      </c>
      <c r="BI36" s="24"/>
      <c r="BJ36" s="5">
        <f t="shared" si="51"/>
        <v>44771</v>
      </c>
      <c r="BK36" s="5">
        <f t="shared" si="52"/>
        <v>44776</v>
      </c>
      <c r="BL36" s="28">
        <f t="shared" si="53"/>
        <v>44776</v>
      </c>
      <c r="BM36" s="5">
        <f t="shared" si="54"/>
        <v>44780</v>
      </c>
      <c r="BN36" s="5">
        <f t="shared" si="55"/>
        <v>44782</v>
      </c>
      <c r="BO36" s="5">
        <f t="shared" si="56"/>
        <v>44782</v>
      </c>
      <c r="BP36" s="12">
        <f t="shared" si="57"/>
        <v>44788</v>
      </c>
      <c r="BQ36" s="24"/>
      <c r="BR36" s="5">
        <f t="shared" si="58"/>
        <v>44799</v>
      </c>
      <c r="BS36" s="5">
        <f t="shared" si="59"/>
        <v>44804</v>
      </c>
      <c r="BT36" s="28">
        <f t="shared" si="60"/>
        <v>44804</v>
      </c>
      <c r="BU36" s="5">
        <f t="shared" si="61"/>
        <v>44808</v>
      </c>
      <c r="BV36" s="5">
        <f t="shared" si="62"/>
        <v>44810</v>
      </c>
      <c r="BW36" s="5">
        <f t="shared" si="63"/>
        <v>44810</v>
      </c>
      <c r="BX36" s="12">
        <f t="shared" si="64"/>
        <v>44816</v>
      </c>
      <c r="BY36" s="24"/>
      <c r="BZ36" s="5">
        <f t="shared" si="65"/>
        <v>44827</v>
      </c>
      <c r="CA36" s="5">
        <f t="shared" si="66"/>
        <v>44832</v>
      </c>
      <c r="CB36" s="28">
        <f t="shared" si="67"/>
        <v>44832</v>
      </c>
      <c r="CC36" s="5">
        <f t="shared" si="68"/>
        <v>44836</v>
      </c>
      <c r="CD36" s="5">
        <f t="shared" si="69"/>
        <v>44838</v>
      </c>
      <c r="CE36" s="5">
        <f t="shared" si="70"/>
        <v>44838</v>
      </c>
      <c r="CF36" s="12">
        <f t="shared" si="71"/>
        <v>44844</v>
      </c>
      <c r="CG36" s="24"/>
      <c r="CH36" s="5">
        <f t="shared" si="72"/>
        <v>44855</v>
      </c>
      <c r="CI36" s="5">
        <f t="shared" si="73"/>
        <v>44860</v>
      </c>
      <c r="CJ36" s="28">
        <f t="shared" si="74"/>
        <v>44860</v>
      </c>
      <c r="CK36" s="5">
        <f t="shared" si="75"/>
        <v>44864</v>
      </c>
      <c r="CL36" s="5">
        <f t="shared" si="76"/>
        <v>44866</v>
      </c>
      <c r="CM36" s="5">
        <f t="shared" si="77"/>
        <v>44866</v>
      </c>
      <c r="CN36" s="12">
        <f t="shared" si="78"/>
        <v>44872</v>
      </c>
      <c r="CO36" s="24"/>
      <c r="CP36" s="5">
        <f t="shared" si="79"/>
        <v>44883</v>
      </c>
      <c r="CQ36" s="5">
        <f t="shared" si="80"/>
        <v>44888</v>
      </c>
      <c r="CR36" s="28">
        <f t="shared" si="81"/>
        <v>44888</v>
      </c>
      <c r="CS36" s="5">
        <f t="shared" si="82"/>
        <v>44892</v>
      </c>
      <c r="CT36" s="5">
        <f t="shared" si="83"/>
        <v>44894</v>
      </c>
      <c r="CU36" s="5">
        <f t="shared" si="84"/>
        <v>44894</v>
      </c>
      <c r="CV36" s="12">
        <f t="shared" si="85"/>
        <v>44900</v>
      </c>
      <c r="CW36" s="24"/>
      <c r="CX36" s="5">
        <f t="shared" si="86"/>
        <v>44911</v>
      </c>
      <c r="CY36" s="5">
        <f t="shared" si="87"/>
        <v>44916</v>
      </c>
      <c r="CZ36" s="28">
        <f t="shared" si="88"/>
        <v>44916</v>
      </c>
      <c r="DA36" s="5">
        <f t="shared" si="89"/>
        <v>44920</v>
      </c>
      <c r="DB36" s="5">
        <f t="shared" si="90"/>
        <v>44922</v>
      </c>
      <c r="DC36" s="5">
        <f t="shared" si="91"/>
        <v>44922</v>
      </c>
      <c r="DD36" s="23">
        <f t="shared" si="92"/>
        <v>44928</v>
      </c>
      <c r="DE36" s="24"/>
    </row>
    <row r="37" spans="1:109" s="1" customFormat="1" ht="11.25" customHeight="1">
      <c r="A37" s="4" t="s">
        <v>97</v>
      </c>
      <c r="B37" s="4" t="s">
        <v>98</v>
      </c>
      <c r="C37" s="3">
        <f t="shared" si="0"/>
        <v>2</v>
      </c>
      <c r="D37" s="49">
        <f t="shared" si="1"/>
        <v>17</v>
      </c>
      <c r="E37" s="24"/>
      <c r="F37" s="5">
        <f t="shared" ref="F37" si="885">G37-ShipWindow</f>
        <v>44575</v>
      </c>
      <c r="G37" s="5">
        <f t="shared" ref="G37" si="886">H37</f>
        <v>44580</v>
      </c>
      <c r="H37" s="28">
        <f t="shared" ref="H37" si="887">I37-OriginLoad_FCL</f>
        <v>44580</v>
      </c>
      <c r="I37" s="5">
        <f t="shared" ref="I37" si="888">J37-MAX(C37:C37)</f>
        <v>44584</v>
      </c>
      <c r="J37" s="5">
        <f t="shared" ref="J37" si="889">K37</f>
        <v>44586</v>
      </c>
      <c r="K37" s="5">
        <f t="shared" ref="K37" si="890">L37-Port2DC_FCL</f>
        <v>44586</v>
      </c>
      <c r="L37" s="12">
        <f t="shared" si="8"/>
        <v>44592</v>
      </c>
      <c r="M37" s="24"/>
      <c r="N37" s="5">
        <f t="shared" ref="N37" si="891">O37-ShipWindow</f>
        <v>44603</v>
      </c>
      <c r="O37" s="5">
        <f t="shared" ref="O37" si="892">P37</f>
        <v>44608</v>
      </c>
      <c r="P37" s="28">
        <f t="shared" ref="P37" si="893">Q37-OriginLoad_FCL</f>
        <v>44608</v>
      </c>
      <c r="Q37" s="5">
        <f t="shared" ref="Q37" si="894">R37-MAX(C37:C37)</f>
        <v>44612</v>
      </c>
      <c r="R37" s="5">
        <f t="shared" ref="R37" si="895">S37</f>
        <v>44614</v>
      </c>
      <c r="S37" s="5">
        <f t="shared" ref="S37" si="896">T37-Port2DC_FCL</f>
        <v>44614</v>
      </c>
      <c r="T37" s="12">
        <f t="shared" si="15"/>
        <v>44620</v>
      </c>
      <c r="U37" s="24"/>
      <c r="V37" s="5">
        <f t="shared" ref="V37" si="897">W37-ShipWindow</f>
        <v>44631</v>
      </c>
      <c r="W37" s="5">
        <f t="shared" ref="W37" si="898">X37</f>
        <v>44636</v>
      </c>
      <c r="X37" s="28">
        <f t="shared" ref="X37" si="899">Y37-OriginLoad_FCL</f>
        <v>44636</v>
      </c>
      <c r="Y37" s="5">
        <f t="shared" ref="Y37" si="900">Z37-MAX(C37:C37)</f>
        <v>44640</v>
      </c>
      <c r="Z37" s="5">
        <f t="shared" ref="Z37" si="901">AA37</f>
        <v>44642</v>
      </c>
      <c r="AA37" s="5">
        <f t="shared" ref="AA37" si="902">AB37-Port2DC_FCL</f>
        <v>44642</v>
      </c>
      <c r="AB37" s="12">
        <f t="shared" si="22"/>
        <v>44648</v>
      </c>
      <c r="AC37" s="24"/>
      <c r="AD37" s="5">
        <f t="shared" ref="AD37" si="903">AE37-ShipWindow</f>
        <v>44659</v>
      </c>
      <c r="AE37" s="5">
        <f t="shared" ref="AE37" si="904">AF37</f>
        <v>44664</v>
      </c>
      <c r="AF37" s="28">
        <f t="shared" ref="AF37" si="905">AG37-OriginLoad_FCL</f>
        <v>44664</v>
      </c>
      <c r="AG37" s="5">
        <f t="shared" ref="AG37" si="906">AH37-MAX(C37:C37)</f>
        <v>44668</v>
      </c>
      <c r="AH37" s="5">
        <f t="shared" ref="AH37" si="907">AI37</f>
        <v>44670</v>
      </c>
      <c r="AI37" s="5">
        <f t="shared" ref="AI37" si="908">AJ37-Port2DC_FCL</f>
        <v>44670</v>
      </c>
      <c r="AJ37" s="12">
        <f t="shared" si="29"/>
        <v>44676</v>
      </c>
      <c r="AK37" s="24"/>
      <c r="AL37" s="5">
        <f t="shared" ref="AL37" si="909">AM37-ShipWindow</f>
        <v>44687</v>
      </c>
      <c r="AM37" s="5">
        <f t="shared" ref="AM37" si="910">AN37</f>
        <v>44692</v>
      </c>
      <c r="AN37" s="28">
        <f t="shared" ref="AN37" si="911">AO37-OriginLoad_FCL</f>
        <v>44692</v>
      </c>
      <c r="AO37" s="5">
        <f t="shared" ref="AO37" si="912">AP37-MAX(C37:C37)</f>
        <v>44696</v>
      </c>
      <c r="AP37" s="5">
        <f t="shared" ref="AP37" si="913">AQ37</f>
        <v>44698</v>
      </c>
      <c r="AQ37" s="5">
        <f t="shared" ref="AQ37" si="914">AR37-Port2DC_FCL</f>
        <v>44698</v>
      </c>
      <c r="AR37" s="12">
        <f t="shared" si="36"/>
        <v>44704</v>
      </c>
      <c r="AS37" s="24"/>
      <c r="AT37" s="5">
        <f t="shared" ref="AT37" si="915">AU37-ShipWindow</f>
        <v>44715</v>
      </c>
      <c r="AU37" s="5">
        <f t="shared" ref="AU37" si="916">AV37</f>
        <v>44720</v>
      </c>
      <c r="AV37" s="28">
        <f t="shared" ref="AV37" si="917">AW37-OriginLoad_FCL</f>
        <v>44720</v>
      </c>
      <c r="AW37" s="5">
        <f t="shared" ref="AW37" si="918">AX37-MAX(C37:C37)</f>
        <v>44724</v>
      </c>
      <c r="AX37" s="5">
        <f t="shared" ref="AX37" si="919">AY37</f>
        <v>44726</v>
      </c>
      <c r="AY37" s="5">
        <f t="shared" ref="AY37" si="920">AZ37-Port2DC_FCL</f>
        <v>44726</v>
      </c>
      <c r="AZ37" s="12">
        <f t="shared" si="43"/>
        <v>44732</v>
      </c>
      <c r="BA37" s="24"/>
      <c r="BB37" s="5">
        <f t="shared" ref="BB37" si="921">BC37-ShipWindow</f>
        <v>44743</v>
      </c>
      <c r="BC37" s="5">
        <f t="shared" ref="BC37" si="922">BD37</f>
        <v>44748</v>
      </c>
      <c r="BD37" s="28">
        <f t="shared" ref="BD37" si="923">BE37-OriginLoad_FCL</f>
        <v>44748</v>
      </c>
      <c r="BE37" s="5">
        <f t="shared" ref="BE37" si="924">BF37-MAX(C37:C37)</f>
        <v>44752</v>
      </c>
      <c r="BF37" s="5">
        <f t="shared" ref="BF37" si="925">BG37</f>
        <v>44754</v>
      </c>
      <c r="BG37" s="5">
        <f t="shared" ref="BG37" si="926">BH37-Port2DC_FCL</f>
        <v>44754</v>
      </c>
      <c r="BH37" s="12">
        <f t="shared" si="50"/>
        <v>44760</v>
      </c>
      <c r="BI37" s="24"/>
      <c r="BJ37" s="5">
        <f t="shared" ref="BJ37" si="927">BK37-ShipWindow</f>
        <v>44771</v>
      </c>
      <c r="BK37" s="5">
        <f t="shared" ref="BK37" si="928">BL37</f>
        <v>44776</v>
      </c>
      <c r="BL37" s="28">
        <f t="shared" ref="BL37" si="929">BM37-OriginLoad_FCL</f>
        <v>44776</v>
      </c>
      <c r="BM37" s="5">
        <f t="shared" ref="BM37" si="930">BN37-MAX(C37:C37)</f>
        <v>44780</v>
      </c>
      <c r="BN37" s="5">
        <f t="shared" ref="BN37" si="931">BO37</f>
        <v>44782</v>
      </c>
      <c r="BO37" s="5">
        <f t="shared" ref="BO37" si="932">BP37-Port2DC_FCL</f>
        <v>44782</v>
      </c>
      <c r="BP37" s="12">
        <f t="shared" si="57"/>
        <v>44788</v>
      </c>
      <c r="BQ37" s="24"/>
      <c r="BR37" s="5">
        <f t="shared" ref="BR37" si="933">BS37-ShipWindow</f>
        <v>44799</v>
      </c>
      <c r="BS37" s="5">
        <f t="shared" ref="BS37" si="934">BT37</f>
        <v>44804</v>
      </c>
      <c r="BT37" s="28">
        <f t="shared" ref="BT37" si="935">BU37-OriginLoad_FCL</f>
        <v>44804</v>
      </c>
      <c r="BU37" s="5">
        <f t="shared" ref="BU37" si="936">BV37-MAX(C37:C37)</f>
        <v>44808</v>
      </c>
      <c r="BV37" s="5">
        <f t="shared" ref="BV37" si="937">BW37</f>
        <v>44810</v>
      </c>
      <c r="BW37" s="5">
        <f t="shared" ref="BW37" si="938">BX37-Port2DC_FCL</f>
        <v>44810</v>
      </c>
      <c r="BX37" s="12">
        <f t="shared" si="64"/>
        <v>44816</v>
      </c>
      <c r="BY37" s="24"/>
      <c r="BZ37" s="5">
        <f t="shared" ref="BZ37" si="939">CA37-ShipWindow</f>
        <v>44827</v>
      </c>
      <c r="CA37" s="5">
        <f t="shared" ref="CA37" si="940">CB37</f>
        <v>44832</v>
      </c>
      <c r="CB37" s="28">
        <f t="shared" ref="CB37" si="941">CC37-OriginLoad_FCL</f>
        <v>44832</v>
      </c>
      <c r="CC37" s="5">
        <f t="shared" ref="CC37" si="942">CD37-MAX(C37:C37)</f>
        <v>44836</v>
      </c>
      <c r="CD37" s="5">
        <f t="shared" ref="CD37" si="943">CE37</f>
        <v>44838</v>
      </c>
      <c r="CE37" s="5">
        <f t="shared" ref="CE37" si="944">CF37-Port2DC_FCL</f>
        <v>44838</v>
      </c>
      <c r="CF37" s="12">
        <f t="shared" si="71"/>
        <v>44844</v>
      </c>
      <c r="CG37" s="24"/>
      <c r="CH37" s="5">
        <f t="shared" ref="CH37" si="945">CI37-ShipWindow</f>
        <v>44855</v>
      </c>
      <c r="CI37" s="5">
        <f t="shared" ref="CI37" si="946">CJ37</f>
        <v>44860</v>
      </c>
      <c r="CJ37" s="28">
        <f t="shared" ref="CJ37" si="947">CK37-OriginLoad_FCL</f>
        <v>44860</v>
      </c>
      <c r="CK37" s="5">
        <f t="shared" ref="CK37" si="948">CL37-MAX(C37:C37)</f>
        <v>44864</v>
      </c>
      <c r="CL37" s="5">
        <f t="shared" ref="CL37" si="949">CM37</f>
        <v>44866</v>
      </c>
      <c r="CM37" s="5">
        <f t="shared" ref="CM37" si="950">CN37-Port2DC_FCL</f>
        <v>44866</v>
      </c>
      <c r="CN37" s="12">
        <f t="shared" si="78"/>
        <v>44872</v>
      </c>
      <c r="CO37" s="24"/>
      <c r="CP37" s="5">
        <f t="shared" ref="CP37" si="951">CQ37-ShipWindow</f>
        <v>44883</v>
      </c>
      <c r="CQ37" s="5">
        <f t="shared" ref="CQ37" si="952">CR37</f>
        <v>44888</v>
      </c>
      <c r="CR37" s="28">
        <f t="shared" ref="CR37" si="953">CS37-OriginLoad_FCL</f>
        <v>44888</v>
      </c>
      <c r="CS37" s="5">
        <f t="shared" ref="CS37" si="954">CT37-MAX(C37:C37)</f>
        <v>44892</v>
      </c>
      <c r="CT37" s="5">
        <f t="shared" ref="CT37" si="955">CU37</f>
        <v>44894</v>
      </c>
      <c r="CU37" s="5">
        <f t="shared" ref="CU37" si="956">CV37-Port2DC_FCL</f>
        <v>44894</v>
      </c>
      <c r="CV37" s="12">
        <f t="shared" si="85"/>
        <v>44900</v>
      </c>
      <c r="CW37" s="24"/>
      <c r="CX37" s="5">
        <f t="shared" ref="CX37" si="957">CY37-ShipWindow</f>
        <v>44911</v>
      </c>
      <c r="CY37" s="5">
        <f t="shared" ref="CY37" si="958">CZ37</f>
        <v>44916</v>
      </c>
      <c r="CZ37" s="28">
        <f t="shared" ref="CZ37" si="959">DA37-OriginLoad_FCL</f>
        <v>44916</v>
      </c>
      <c r="DA37" s="5">
        <f t="shared" ref="DA37" si="960">DB37-MAX(C37:C37)</f>
        <v>44920</v>
      </c>
      <c r="DB37" s="5">
        <f t="shared" ref="DB37" si="961">DC37</f>
        <v>44922</v>
      </c>
      <c r="DC37" s="5">
        <f t="shared" ref="DC37" si="962">DD37-Port2DC_FCL</f>
        <v>44922</v>
      </c>
      <c r="DD37" s="23">
        <f t="shared" si="92"/>
        <v>44928</v>
      </c>
      <c r="DE37" s="24"/>
    </row>
    <row r="38" spans="1:109" s="1" customFormat="1" ht="11.25" customHeight="1">
      <c r="A38" s="4" t="s">
        <v>140</v>
      </c>
      <c r="B38" s="4" t="s">
        <v>98</v>
      </c>
      <c r="C38" s="3" t="e">
        <f t="shared" si="0"/>
        <v>#N/A</v>
      </c>
      <c r="D38" s="49" t="e">
        <f t="shared" si="1"/>
        <v>#N/A</v>
      </c>
      <c r="E38" s="24"/>
      <c r="F38" s="5" t="e">
        <f t="shared" si="2"/>
        <v>#N/A</v>
      </c>
      <c r="G38" s="5" t="e">
        <f t="shared" si="3"/>
        <v>#N/A</v>
      </c>
      <c r="H38" s="28" t="e">
        <f t="shared" si="4"/>
        <v>#N/A</v>
      </c>
      <c r="I38" s="5" t="e">
        <f t="shared" si="5"/>
        <v>#N/A</v>
      </c>
      <c r="J38" s="5">
        <f t="shared" si="6"/>
        <v>44586</v>
      </c>
      <c r="K38" s="5">
        <f t="shared" si="7"/>
        <v>44586</v>
      </c>
      <c r="L38" s="12">
        <f t="shared" si="8"/>
        <v>44592</v>
      </c>
      <c r="M38" s="24"/>
      <c r="N38" s="5" t="e">
        <f t="shared" si="9"/>
        <v>#N/A</v>
      </c>
      <c r="O38" s="5" t="e">
        <f t="shared" si="10"/>
        <v>#N/A</v>
      </c>
      <c r="P38" s="28" t="e">
        <f t="shared" si="11"/>
        <v>#N/A</v>
      </c>
      <c r="Q38" s="5" t="e">
        <f t="shared" si="12"/>
        <v>#N/A</v>
      </c>
      <c r="R38" s="5">
        <f t="shared" si="13"/>
        <v>44614</v>
      </c>
      <c r="S38" s="5">
        <f t="shared" si="14"/>
        <v>44614</v>
      </c>
      <c r="T38" s="12">
        <f t="shared" si="15"/>
        <v>44620</v>
      </c>
      <c r="U38" s="24"/>
      <c r="V38" s="5" t="e">
        <f t="shared" si="16"/>
        <v>#N/A</v>
      </c>
      <c r="W38" s="5" t="e">
        <f t="shared" si="17"/>
        <v>#N/A</v>
      </c>
      <c r="X38" s="28" t="e">
        <f t="shared" si="18"/>
        <v>#N/A</v>
      </c>
      <c r="Y38" s="5" t="e">
        <f t="shared" si="19"/>
        <v>#N/A</v>
      </c>
      <c r="Z38" s="5">
        <f t="shared" si="20"/>
        <v>44642</v>
      </c>
      <c r="AA38" s="5">
        <f t="shared" si="21"/>
        <v>44642</v>
      </c>
      <c r="AB38" s="12">
        <f t="shared" si="22"/>
        <v>44648</v>
      </c>
      <c r="AC38" s="24"/>
      <c r="AD38" s="5" t="e">
        <f t="shared" si="23"/>
        <v>#N/A</v>
      </c>
      <c r="AE38" s="5" t="e">
        <f t="shared" si="24"/>
        <v>#N/A</v>
      </c>
      <c r="AF38" s="28" t="e">
        <f t="shared" si="25"/>
        <v>#N/A</v>
      </c>
      <c r="AG38" s="5" t="e">
        <f t="shared" si="26"/>
        <v>#N/A</v>
      </c>
      <c r="AH38" s="5">
        <f t="shared" si="27"/>
        <v>44670</v>
      </c>
      <c r="AI38" s="5">
        <f t="shared" si="28"/>
        <v>44670</v>
      </c>
      <c r="AJ38" s="12">
        <f t="shared" si="29"/>
        <v>44676</v>
      </c>
      <c r="AK38" s="24"/>
      <c r="AL38" s="5" t="e">
        <f t="shared" si="30"/>
        <v>#N/A</v>
      </c>
      <c r="AM38" s="5" t="e">
        <f t="shared" si="31"/>
        <v>#N/A</v>
      </c>
      <c r="AN38" s="28" t="e">
        <f t="shared" si="32"/>
        <v>#N/A</v>
      </c>
      <c r="AO38" s="5" t="e">
        <f t="shared" si="33"/>
        <v>#N/A</v>
      </c>
      <c r="AP38" s="5">
        <f t="shared" si="34"/>
        <v>44698</v>
      </c>
      <c r="AQ38" s="5">
        <f t="shared" si="35"/>
        <v>44698</v>
      </c>
      <c r="AR38" s="12">
        <f t="shared" si="36"/>
        <v>44704</v>
      </c>
      <c r="AS38" s="24"/>
      <c r="AT38" s="5" t="e">
        <f t="shared" si="37"/>
        <v>#N/A</v>
      </c>
      <c r="AU38" s="5" t="e">
        <f t="shared" si="38"/>
        <v>#N/A</v>
      </c>
      <c r="AV38" s="28" t="e">
        <f t="shared" si="39"/>
        <v>#N/A</v>
      </c>
      <c r="AW38" s="5" t="e">
        <f t="shared" si="40"/>
        <v>#N/A</v>
      </c>
      <c r="AX38" s="5">
        <f t="shared" si="41"/>
        <v>44726</v>
      </c>
      <c r="AY38" s="5">
        <f t="shared" si="42"/>
        <v>44726</v>
      </c>
      <c r="AZ38" s="12">
        <f t="shared" si="43"/>
        <v>44732</v>
      </c>
      <c r="BA38" s="24"/>
      <c r="BB38" s="5" t="e">
        <f t="shared" si="44"/>
        <v>#N/A</v>
      </c>
      <c r="BC38" s="5" t="e">
        <f t="shared" si="45"/>
        <v>#N/A</v>
      </c>
      <c r="BD38" s="28" t="e">
        <f t="shared" si="46"/>
        <v>#N/A</v>
      </c>
      <c r="BE38" s="5" t="e">
        <f t="shared" si="47"/>
        <v>#N/A</v>
      </c>
      <c r="BF38" s="5">
        <f t="shared" si="48"/>
        <v>44754</v>
      </c>
      <c r="BG38" s="5">
        <f t="shared" si="49"/>
        <v>44754</v>
      </c>
      <c r="BH38" s="12">
        <f t="shared" si="50"/>
        <v>44760</v>
      </c>
      <c r="BI38" s="24"/>
      <c r="BJ38" s="5" t="e">
        <f t="shared" si="51"/>
        <v>#N/A</v>
      </c>
      <c r="BK38" s="5" t="e">
        <f t="shared" si="52"/>
        <v>#N/A</v>
      </c>
      <c r="BL38" s="28" t="e">
        <f t="shared" si="53"/>
        <v>#N/A</v>
      </c>
      <c r="BM38" s="5" t="e">
        <f t="shared" si="54"/>
        <v>#N/A</v>
      </c>
      <c r="BN38" s="5">
        <f t="shared" si="55"/>
        <v>44782</v>
      </c>
      <c r="BO38" s="5">
        <f t="shared" si="56"/>
        <v>44782</v>
      </c>
      <c r="BP38" s="12">
        <f t="shared" si="57"/>
        <v>44788</v>
      </c>
      <c r="BQ38" s="24"/>
      <c r="BR38" s="5" t="e">
        <f t="shared" si="58"/>
        <v>#N/A</v>
      </c>
      <c r="BS38" s="5" t="e">
        <f t="shared" si="59"/>
        <v>#N/A</v>
      </c>
      <c r="BT38" s="28" t="e">
        <f t="shared" si="60"/>
        <v>#N/A</v>
      </c>
      <c r="BU38" s="5" t="e">
        <f t="shared" si="61"/>
        <v>#N/A</v>
      </c>
      <c r="BV38" s="5">
        <f t="shared" si="62"/>
        <v>44810</v>
      </c>
      <c r="BW38" s="5">
        <f t="shared" si="63"/>
        <v>44810</v>
      </c>
      <c r="BX38" s="12">
        <f t="shared" si="64"/>
        <v>44816</v>
      </c>
      <c r="BY38" s="24"/>
      <c r="BZ38" s="5" t="e">
        <f t="shared" si="65"/>
        <v>#N/A</v>
      </c>
      <c r="CA38" s="5" t="e">
        <f t="shared" si="66"/>
        <v>#N/A</v>
      </c>
      <c r="CB38" s="28" t="e">
        <f t="shared" si="67"/>
        <v>#N/A</v>
      </c>
      <c r="CC38" s="5" t="e">
        <f t="shared" si="68"/>
        <v>#N/A</v>
      </c>
      <c r="CD38" s="5">
        <f t="shared" si="69"/>
        <v>44838</v>
      </c>
      <c r="CE38" s="5">
        <f t="shared" si="70"/>
        <v>44838</v>
      </c>
      <c r="CF38" s="12">
        <f t="shared" si="71"/>
        <v>44844</v>
      </c>
      <c r="CG38" s="24"/>
      <c r="CH38" s="5" t="e">
        <f t="shared" si="72"/>
        <v>#N/A</v>
      </c>
      <c r="CI38" s="5" t="e">
        <f t="shared" si="73"/>
        <v>#N/A</v>
      </c>
      <c r="CJ38" s="28" t="e">
        <f t="shared" si="74"/>
        <v>#N/A</v>
      </c>
      <c r="CK38" s="5" t="e">
        <f t="shared" si="75"/>
        <v>#N/A</v>
      </c>
      <c r="CL38" s="5">
        <f t="shared" si="76"/>
        <v>44866</v>
      </c>
      <c r="CM38" s="5">
        <f t="shared" si="77"/>
        <v>44866</v>
      </c>
      <c r="CN38" s="12">
        <f t="shared" si="78"/>
        <v>44872</v>
      </c>
      <c r="CO38" s="24"/>
      <c r="CP38" s="5" t="e">
        <f t="shared" si="79"/>
        <v>#N/A</v>
      </c>
      <c r="CQ38" s="5" t="e">
        <f t="shared" si="80"/>
        <v>#N/A</v>
      </c>
      <c r="CR38" s="28" t="e">
        <f t="shared" si="81"/>
        <v>#N/A</v>
      </c>
      <c r="CS38" s="5" t="e">
        <f t="shared" si="82"/>
        <v>#N/A</v>
      </c>
      <c r="CT38" s="5">
        <f t="shared" si="83"/>
        <v>44894</v>
      </c>
      <c r="CU38" s="5">
        <f t="shared" si="84"/>
        <v>44894</v>
      </c>
      <c r="CV38" s="12">
        <f t="shared" si="85"/>
        <v>44900</v>
      </c>
      <c r="CW38" s="24"/>
      <c r="CX38" s="5" t="e">
        <f t="shared" si="86"/>
        <v>#N/A</v>
      </c>
      <c r="CY38" s="5" t="e">
        <f t="shared" si="87"/>
        <v>#N/A</v>
      </c>
      <c r="CZ38" s="28" t="e">
        <f t="shared" si="88"/>
        <v>#N/A</v>
      </c>
      <c r="DA38" s="5" t="e">
        <f t="shared" si="89"/>
        <v>#N/A</v>
      </c>
      <c r="DB38" s="5">
        <f t="shared" si="90"/>
        <v>44922</v>
      </c>
      <c r="DC38" s="5">
        <f t="shared" si="91"/>
        <v>44922</v>
      </c>
      <c r="DD38" s="23">
        <f t="shared" si="92"/>
        <v>44928</v>
      </c>
      <c r="DE38" s="24"/>
    </row>
    <row r="39" spans="1:109" ht="11.25" customHeight="1">
      <c r="A39" s="4" t="s">
        <v>139</v>
      </c>
      <c r="B39" s="4" t="s">
        <v>98</v>
      </c>
      <c r="C39" s="3">
        <f t="shared" si="0"/>
        <v>2</v>
      </c>
      <c r="D39" s="49">
        <f t="shared" si="1"/>
        <v>17</v>
      </c>
      <c r="E39" s="24"/>
      <c r="F39" s="5">
        <f t="shared" si="2"/>
        <v>44575</v>
      </c>
      <c r="G39" s="5">
        <f t="shared" si="3"/>
        <v>44580</v>
      </c>
      <c r="H39" s="28">
        <f t="shared" si="4"/>
        <v>44580</v>
      </c>
      <c r="I39" s="5">
        <f t="shared" si="5"/>
        <v>44584</v>
      </c>
      <c r="J39" s="5">
        <f t="shared" si="6"/>
        <v>44586</v>
      </c>
      <c r="K39" s="5">
        <f t="shared" si="7"/>
        <v>44586</v>
      </c>
      <c r="L39" s="12">
        <f t="shared" si="8"/>
        <v>44592</v>
      </c>
      <c r="M39" s="24"/>
      <c r="N39" s="5">
        <f t="shared" si="9"/>
        <v>44603</v>
      </c>
      <c r="O39" s="5">
        <f t="shared" si="10"/>
        <v>44608</v>
      </c>
      <c r="P39" s="28">
        <f t="shared" si="11"/>
        <v>44608</v>
      </c>
      <c r="Q39" s="5">
        <f t="shared" si="12"/>
        <v>44612</v>
      </c>
      <c r="R39" s="5">
        <f t="shared" si="13"/>
        <v>44614</v>
      </c>
      <c r="S39" s="5">
        <f t="shared" si="14"/>
        <v>44614</v>
      </c>
      <c r="T39" s="12">
        <f t="shared" si="15"/>
        <v>44620</v>
      </c>
      <c r="U39" s="24"/>
      <c r="V39" s="5">
        <f t="shared" si="16"/>
        <v>44631</v>
      </c>
      <c r="W39" s="5">
        <f t="shared" si="17"/>
        <v>44636</v>
      </c>
      <c r="X39" s="28">
        <f t="shared" si="18"/>
        <v>44636</v>
      </c>
      <c r="Y39" s="5">
        <f t="shared" si="19"/>
        <v>44640</v>
      </c>
      <c r="Z39" s="5">
        <f t="shared" si="20"/>
        <v>44642</v>
      </c>
      <c r="AA39" s="5">
        <f t="shared" si="21"/>
        <v>44642</v>
      </c>
      <c r="AB39" s="12">
        <f t="shared" si="22"/>
        <v>44648</v>
      </c>
      <c r="AC39" s="24"/>
      <c r="AD39" s="5">
        <f t="shared" si="23"/>
        <v>44659</v>
      </c>
      <c r="AE39" s="5">
        <f t="shared" si="24"/>
        <v>44664</v>
      </c>
      <c r="AF39" s="28">
        <f t="shared" si="25"/>
        <v>44664</v>
      </c>
      <c r="AG39" s="5">
        <f t="shared" si="26"/>
        <v>44668</v>
      </c>
      <c r="AH39" s="5">
        <f t="shared" si="27"/>
        <v>44670</v>
      </c>
      <c r="AI39" s="5">
        <f t="shared" si="28"/>
        <v>44670</v>
      </c>
      <c r="AJ39" s="12">
        <f t="shared" si="29"/>
        <v>44676</v>
      </c>
      <c r="AK39" s="24"/>
      <c r="AL39" s="5">
        <f t="shared" si="30"/>
        <v>44687</v>
      </c>
      <c r="AM39" s="5">
        <f t="shared" si="31"/>
        <v>44692</v>
      </c>
      <c r="AN39" s="28">
        <f t="shared" si="32"/>
        <v>44692</v>
      </c>
      <c r="AO39" s="5">
        <f t="shared" si="33"/>
        <v>44696</v>
      </c>
      <c r="AP39" s="5">
        <f t="shared" si="34"/>
        <v>44698</v>
      </c>
      <c r="AQ39" s="5">
        <f t="shared" si="35"/>
        <v>44698</v>
      </c>
      <c r="AR39" s="12">
        <f t="shared" si="36"/>
        <v>44704</v>
      </c>
      <c r="AS39" s="24"/>
      <c r="AT39" s="5">
        <f t="shared" si="37"/>
        <v>44715</v>
      </c>
      <c r="AU39" s="5">
        <f t="shared" si="38"/>
        <v>44720</v>
      </c>
      <c r="AV39" s="28">
        <f t="shared" si="39"/>
        <v>44720</v>
      </c>
      <c r="AW39" s="5">
        <f t="shared" si="40"/>
        <v>44724</v>
      </c>
      <c r="AX39" s="5">
        <f t="shared" si="41"/>
        <v>44726</v>
      </c>
      <c r="AY39" s="5">
        <f t="shared" si="42"/>
        <v>44726</v>
      </c>
      <c r="AZ39" s="12">
        <f t="shared" si="43"/>
        <v>44732</v>
      </c>
      <c r="BA39" s="24"/>
      <c r="BB39" s="5">
        <f t="shared" si="44"/>
        <v>44743</v>
      </c>
      <c r="BC39" s="5">
        <f t="shared" si="45"/>
        <v>44748</v>
      </c>
      <c r="BD39" s="28">
        <f t="shared" si="46"/>
        <v>44748</v>
      </c>
      <c r="BE39" s="5">
        <f t="shared" si="47"/>
        <v>44752</v>
      </c>
      <c r="BF39" s="5">
        <f t="shared" si="48"/>
        <v>44754</v>
      </c>
      <c r="BG39" s="5">
        <f t="shared" si="49"/>
        <v>44754</v>
      </c>
      <c r="BH39" s="12">
        <f t="shared" si="50"/>
        <v>44760</v>
      </c>
      <c r="BI39" s="24"/>
      <c r="BJ39" s="5">
        <f t="shared" si="51"/>
        <v>44771</v>
      </c>
      <c r="BK39" s="5">
        <f t="shared" si="52"/>
        <v>44776</v>
      </c>
      <c r="BL39" s="28">
        <f t="shared" si="53"/>
        <v>44776</v>
      </c>
      <c r="BM39" s="5">
        <f t="shared" si="54"/>
        <v>44780</v>
      </c>
      <c r="BN39" s="5">
        <f t="shared" si="55"/>
        <v>44782</v>
      </c>
      <c r="BO39" s="5">
        <f t="shared" si="56"/>
        <v>44782</v>
      </c>
      <c r="BP39" s="12">
        <f t="shared" si="57"/>
        <v>44788</v>
      </c>
      <c r="BQ39" s="24"/>
      <c r="BR39" s="5">
        <f t="shared" si="58"/>
        <v>44799</v>
      </c>
      <c r="BS39" s="5">
        <f t="shared" si="59"/>
        <v>44804</v>
      </c>
      <c r="BT39" s="28">
        <f t="shared" si="60"/>
        <v>44804</v>
      </c>
      <c r="BU39" s="5">
        <f t="shared" si="61"/>
        <v>44808</v>
      </c>
      <c r="BV39" s="5">
        <f t="shared" si="62"/>
        <v>44810</v>
      </c>
      <c r="BW39" s="5">
        <f t="shared" si="63"/>
        <v>44810</v>
      </c>
      <c r="BX39" s="12">
        <f t="shared" si="64"/>
        <v>44816</v>
      </c>
      <c r="BY39" s="24"/>
      <c r="BZ39" s="5">
        <f t="shared" si="65"/>
        <v>44827</v>
      </c>
      <c r="CA39" s="5">
        <f t="shared" si="66"/>
        <v>44832</v>
      </c>
      <c r="CB39" s="28">
        <f t="shared" si="67"/>
        <v>44832</v>
      </c>
      <c r="CC39" s="5">
        <f t="shared" si="68"/>
        <v>44836</v>
      </c>
      <c r="CD39" s="5">
        <f t="shared" si="69"/>
        <v>44838</v>
      </c>
      <c r="CE39" s="5">
        <f t="shared" si="70"/>
        <v>44838</v>
      </c>
      <c r="CF39" s="12">
        <f t="shared" si="71"/>
        <v>44844</v>
      </c>
      <c r="CG39" s="24"/>
      <c r="CH39" s="5">
        <f t="shared" si="72"/>
        <v>44855</v>
      </c>
      <c r="CI39" s="5">
        <f t="shared" si="73"/>
        <v>44860</v>
      </c>
      <c r="CJ39" s="28">
        <f t="shared" si="74"/>
        <v>44860</v>
      </c>
      <c r="CK39" s="5">
        <f t="shared" si="75"/>
        <v>44864</v>
      </c>
      <c r="CL39" s="5">
        <f t="shared" si="76"/>
        <v>44866</v>
      </c>
      <c r="CM39" s="5">
        <f t="shared" si="77"/>
        <v>44866</v>
      </c>
      <c r="CN39" s="12">
        <f t="shared" si="78"/>
        <v>44872</v>
      </c>
      <c r="CO39" s="24"/>
      <c r="CP39" s="5">
        <f t="shared" si="79"/>
        <v>44883</v>
      </c>
      <c r="CQ39" s="5">
        <f t="shared" si="80"/>
        <v>44888</v>
      </c>
      <c r="CR39" s="28">
        <f t="shared" si="81"/>
        <v>44888</v>
      </c>
      <c r="CS39" s="5">
        <f t="shared" si="82"/>
        <v>44892</v>
      </c>
      <c r="CT39" s="5">
        <f t="shared" si="83"/>
        <v>44894</v>
      </c>
      <c r="CU39" s="5">
        <f t="shared" si="84"/>
        <v>44894</v>
      </c>
      <c r="CV39" s="12">
        <f t="shared" si="85"/>
        <v>44900</v>
      </c>
      <c r="CW39" s="24"/>
      <c r="CX39" s="5">
        <f t="shared" si="86"/>
        <v>44911</v>
      </c>
      <c r="CY39" s="5">
        <f t="shared" si="87"/>
        <v>44916</v>
      </c>
      <c r="CZ39" s="28">
        <f t="shared" si="88"/>
        <v>44916</v>
      </c>
      <c r="DA39" s="5">
        <f t="shared" si="89"/>
        <v>44920</v>
      </c>
      <c r="DB39" s="5">
        <f t="shared" si="90"/>
        <v>44922</v>
      </c>
      <c r="DC39" s="5">
        <f t="shared" si="91"/>
        <v>44922</v>
      </c>
      <c r="DD39" s="23">
        <f t="shared" si="92"/>
        <v>44928</v>
      </c>
      <c r="DE39" s="24"/>
    </row>
    <row r="40" spans="1:109" ht="11.25" customHeight="1">
      <c r="A40" s="4" t="s">
        <v>47</v>
      </c>
      <c r="B40" s="4" t="s">
        <v>48</v>
      </c>
      <c r="C40" s="3">
        <f t="shared" si="0"/>
        <v>2</v>
      </c>
      <c r="D40" s="49">
        <f t="shared" si="1"/>
        <v>17</v>
      </c>
      <c r="E40" s="24"/>
      <c r="F40" s="5">
        <f t="shared" si="2"/>
        <v>44575</v>
      </c>
      <c r="G40" s="5">
        <f t="shared" si="3"/>
        <v>44580</v>
      </c>
      <c r="H40" s="28">
        <f t="shared" si="4"/>
        <v>44580</v>
      </c>
      <c r="I40" s="5">
        <f t="shared" si="5"/>
        <v>44584</v>
      </c>
      <c r="J40" s="5">
        <f t="shared" si="6"/>
        <v>44586</v>
      </c>
      <c r="K40" s="5">
        <f t="shared" si="7"/>
        <v>44586</v>
      </c>
      <c r="L40" s="12">
        <f t="shared" si="8"/>
        <v>44592</v>
      </c>
      <c r="M40" s="24"/>
      <c r="N40" s="5">
        <f t="shared" si="9"/>
        <v>44603</v>
      </c>
      <c r="O40" s="5">
        <f t="shared" si="10"/>
        <v>44608</v>
      </c>
      <c r="P40" s="28">
        <f t="shared" si="11"/>
        <v>44608</v>
      </c>
      <c r="Q40" s="5">
        <f t="shared" si="12"/>
        <v>44612</v>
      </c>
      <c r="R40" s="5">
        <f t="shared" si="13"/>
        <v>44614</v>
      </c>
      <c r="S40" s="5">
        <f t="shared" si="14"/>
        <v>44614</v>
      </c>
      <c r="T40" s="12">
        <f t="shared" si="15"/>
        <v>44620</v>
      </c>
      <c r="U40" s="24"/>
      <c r="V40" s="5">
        <f t="shared" si="16"/>
        <v>44631</v>
      </c>
      <c r="W40" s="5">
        <f t="shared" si="17"/>
        <v>44636</v>
      </c>
      <c r="X40" s="28">
        <f t="shared" si="18"/>
        <v>44636</v>
      </c>
      <c r="Y40" s="5">
        <f t="shared" si="19"/>
        <v>44640</v>
      </c>
      <c r="Z40" s="5">
        <f t="shared" si="20"/>
        <v>44642</v>
      </c>
      <c r="AA40" s="5">
        <f t="shared" si="21"/>
        <v>44642</v>
      </c>
      <c r="AB40" s="12">
        <f t="shared" si="22"/>
        <v>44648</v>
      </c>
      <c r="AC40" s="24"/>
      <c r="AD40" s="5">
        <f t="shared" si="23"/>
        <v>44659</v>
      </c>
      <c r="AE40" s="5">
        <f t="shared" si="24"/>
        <v>44664</v>
      </c>
      <c r="AF40" s="28">
        <f t="shared" si="25"/>
        <v>44664</v>
      </c>
      <c r="AG40" s="5">
        <f t="shared" si="26"/>
        <v>44668</v>
      </c>
      <c r="AH40" s="5">
        <f t="shared" si="27"/>
        <v>44670</v>
      </c>
      <c r="AI40" s="5">
        <f t="shared" si="28"/>
        <v>44670</v>
      </c>
      <c r="AJ40" s="12">
        <f t="shared" si="29"/>
        <v>44676</v>
      </c>
      <c r="AK40" s="24"/>
      <c r="AL40" s="5">
        <f t="shared" si="30"/>
        <v>44687</v>
      </c>
      <c r="AM40" s="5">
        <f t="shared" si="31"/>
        <v>44692</v>
      </c>
      <c r="AN40" s="28">
        <f t="shared" si="32"/>
        <v>44692</v>
      </c>
      <c r="AO40" s="5">
        <f t="shared" si="33"/>
        <v>44696</v>
      </c>
      <c r="AP40" s="5">
        <f t="shared" si="34"/>
        <v>44698</v>
      </c>
      <c r="AQ40" s="5">
        <f t="shared" si="35"/>
        <v>44698</v>
      </c>
      <c r="AR40" s="12">
        <f t="shared" si="36"/>
        <v>44704</v>
      </c>
      <c r="AS40" s="24"/>
      <c r="AT40" s="5">
        <f t="shared" si="37"/>
        <v>44715</v>
      </c>
      <c r="AU40" s="5">
        <f t="shared" si="38"/>
        <v>44720</v>
      </c>
      <c r="AV40" s="28">
        <f t="shared" si="39"/>
        <v>44720</v>
      </c>
      <c r="AW40" s="5">
        <f t="shared" si="40"/>
        <v>44724</v>
      </c>
      <c r="AX40" s="5">
        <f t="shared" si="41"/>
        <v>44726</v>
      </c>
      <c r="AY40" s="5">
        <f t="shared" si="42"/>
        <v>44726</v>
      </c>
      <c r="AZ40" s="12">
        <f t="shared" si="43"/>
        <v>44732</v>
      </c>
      <c r="BA40" s="24"/>
      <c r="BB40" s="5">
        <f t="shared" si="44"/>
        <v>44743</v>
      </c>
      <c r="BC40" s="5">
        <f t="shared" si="45"/>
        <v>44748</v>
      </c>
      <c r="BD40" s="28">
        <f t="shared" si="46"/>
        <v>44748</v>
      </c>
      <c r="BE40" s="5">
        <f t="shared" si="47"/>
        <v>44752</v>
      </c>
      <c r="BF40" s="5">
        <f t="shared" si="48"/>
        <v>44754</v>
      </c>
      <c r="BG40" s="5">
        <f t="shared" si="49"/>
        <v>44754</v>
      </c>
      <c r="BH40" s="12">
        <f t="shared" si="50"/>
        <v>44760</v>
      </c>
      <c r="BI40" s="24"/>
      <c r="BJ40" s="5">
        <f t="shared" si="51"/>
        <v>44771</v>
      </c>
      <c r="BK40" s="5">
        <f t="shared" si="52"/>
        <v>44776</v>
      </c>
      <c r="BL40" s="28">
        <f t="shared" si="53"/>
        <v>44776</v>
      </c>
      <c r="BM40" s="5">
        <f t="shared" si="54"/>
        <v>44780</v>
      </c>
      <c r="BN40" s="5">
        <f t="shared" si="55"/>
        <v>44782</v>
      </c>
      <c r="BO40" s="5">
        <f t="shared" si="56"/>
        <v>44782</v>
      </c>
      <c r="BP40" s="12">
        <f t="shared" si="57"/>
        <v>44788</v>
      </c>
      <c r="BQ40" s="24"/>
      <c r="BR40" s="5">
        <f t="shared" si="58"/>
        <v>44799</v>
      </c>
      <c r="BS40" s="5">
        <f t="shared" si="59"/>
        <v>44804</v>
      </c>
      <c r="BT40" s="28">
        <f t="shared" si="60"/>
        <v>44804</v>
      </c>
      <c r="BU40" s="5">
        <f t="shared" si="61"/>
        <v>44808</v>
      </c>
      <c r="BV40" s="5">
        <f t="shared" si="62"/>
        <v>44810</v>
      </c>
      <c r="BW40" s="5">
        <f t="shared" si="63"/>
        <v>44810</v>
      </c>
      <c r="BX40" s="12">
        <f t="shared" si="64"/>
        <v>44816</v>
      </c>
      <c r="BY40" s="24"/>
      <c r="BZ40" s="5">
        <f t="shared" si="65"/>
        <v>44827</v>
      </c>
      <c r="CA40" s="5">
        <f t="shared" si="66"/>
        <v>44832</v>
      </c>
      <c r="CB40" s="28">
        <f t="shared" si="67"/>
        <v>44832</v>
      </c>
      <c r="CC40" s="5">
        <f t="shared" si="68"/>
        <v>44836</v>
      </c>
      <c r="CD40" s="5">
        <f t="shared" si="69"/>
        <v>44838</v>
      </c>
      <c r="CE40" s="5">
        <f t="shared" si="70"/>
        <v>44838</v>
      </c>
      <c r="CF40" s="12">
        <f t="shared" si="71"/>
        <v>44844</v>
      </c>
      <c r="CG40" s="24"/>
      <c r="CH40" s="5">
        <f t="shared" si="72"/>
        <v>44855</v>
      </c>
      <c r="CI40" s="5">
        <f t="shared" si="73"/>
        <v>44860</v>
      </c>
      <c r="CJ40" s="28">
        <f t="shared" si="74"/>
        <v>44860</v>
      </c>
      <c r="CK40" s="5">
        <f t="shared" si="75"/>
        <v>44864</v>
      </c>
      <c r="CL40" s="5">
        <f t="shared" si="76"/>
        <v>44866</v>
      </c>
      <c r="CM40" s="5">
        <f t="shared" si="77"/>
        <v>44866</v>
      </c>
      <c r="CN40" s="12">
        <f t="shared" si="78"/>
        <v>44872</v>
      </c>
      <c r="CO40" s="24"/>
      <c r="CP40" s="5">
        <f t="shared" si="79"/>
        <v>44883</v>
      </c>
      <c r="CQ40" s="5">
        <f t="shared" si="80"/>
        <v>44888</v>
      </c>
      <c r="CR40" s="28">
        <f t="shared" si="81"/>
        <v>44888</v>
      </c>
      <c r="CS40" s="5">
        <f t="shared" si="82"/>
        <v>44892</v>
      </c>
      <c r="CT40" s="5">
        <f t="shared" si="83"/>
        <v>44894</v>
      </c>
      <c r="CU40" s="5">
        <f t="shared" si="84"/>
        <v>44894</v>
      </c>
      <c r="CV40" s="12">
        <f t="shared" si="85"/>
        <v>44900</v>
      </c>
      <c r="CW40" s="24"/>
      <c r="CX40" s="5">
        <f t="shared" si="86"/>
        <v>44911</v>
      </c>
      <c r="CY40" s="5">
        <f t="shared" si="87"/>
        <v>44916</v>
      </c>
      <c r="CZ40" s="28">
        <f t="shared" si="88"/>
        <v>44916</v>
      </c>
      <c r="DA40" s="5">
        <f t="shared" si="89"/>
        <v>44920</v>
      </c>
      <c r="DB40" s="5">
        <f t="shared" si="90"/>
        <v>44922</v>
      </c>
      <c r="DC40" s="5">
        <f t="shared" si="91"/>
        <v>44922</v>
      </c>
      <c r="DD40" s="23">
        <f t="shared" si="92"/>
        <v>44928</v>
      </c>
      <c r="DE40" s="24"/>
    </row>
    <row r="41" spans="1:109" ht="11.25" customHeight="1">
      <c r="A41" s="4" t="s">
        <v>107</v>
      </c>
      <c r="B41" s="4" t="s">
        <v>48</v>
      </c>
      <c r="C41" s="3">
        <f t="shared" si="0"/>
        <v>2</v>
      </c>
      <c r="D41" s="49">
        <f t="shared" si="1"/>
        <v>17</v>
      </c>
      <c r="E41" s="24"/>
      <c r="F41" s="5">
        <f t="shared" si="2"/>
        <v>44575</v>
      </c>
      <c r="G41" s="5">
        <f t="shared" si="3"/>
        <v>44580</v>
      </c>
      <c r="H41" s="28">
        <f t="shared" si="4"/>
        <v>44580</v>
      </c>
      <c r="I41" s="5">
        <f t="shared" si="5"/>
        <v>44584</v>
      </c>
      <c r="J41" s="5">
        <f t="shared" si="6"/>
        <v>44586</v>
      </c>
      <c r="K41" s="5">
        <f t="shared" si="7"/>
        <v>44586</v>
      </c>
      <c r="L41" s="12">
        <f t="shared" si="8"/>
        <v>44592</v>
      </c>
      <c r="M41" s="24"/>
      <c r="N41" s="5">
        <f t="shared" si="9"/>
        <v>44603</v>
      </c>
      <c r="O41" s="5">
        <f t="shared" si="10"/>
        <v>44608</v>
      </c>
      <c r="P41" s="28">
        <f t="shared" si="11"/>
        <v>44608</v>
      </c>
      <c r="Q41" s="5">
        <f t="shared" si="12"/>
        <v>44612</v>
      </c>
      <c r="R41" s="5">
        <f t="shared" si="13"/>
        <v>44614</v>
      </c>
      <c r="S41" s="5">
        <f t="shared" si="14"/>
        <v>44614</v>
      </c>
      <c r="T41" s="12">
        <f t="shared" si="15"/>
        <v>44620</v>
      </c>
      <c r="U41" s="24"/>
      <c r="V41" s="5">
        <f t="shared" si="16"/>
        <v>44631</v>
      </c>
      <c r="W41" s="5">
        <f t="shared" si="17"/>
        <v>44636</v>
      </c>
      <c r="X41" s="28">
        <f t="shared" si="18"/>
        <v>44636</v>
      </c>
      <c r="Y41" s="5">
        <f t="shared" si="19"/>
        <v>44640</v>
      </c>
      <c r="Z41" s="5">
        <f t="shared" si="20"/>
        <v>44642</v>
      </c>
      <c r="AA41" s="5">
        <f t="shared" si="21"/>
        <v>44642</v>
      </c>
      <c r="AB41" s="12">
        <f t="shared" si="22"/>
        <v>44648</v>
      </c>
      <c r="AC41" s="24"/>
      <c r="AD41" s="5">
        <f t="shared" si="23"/>
        <v>44659</v>
      </c>
      <c r="AE41" s="5">
        <f t="shared" si="24"/>
        <v>44664</v>
      </c>
      <c r="AF41" s="28">
        <f t="shared" si="25"/>
        <v>44664</v>
      </c>
      <c r="AG41" s="5">
        <f t="shared" si="26"/>
        <v>44668</v>
      </c>
      <c r="AH41" s="5">
        <f t="shared" si="27"/>
        <v>44670</v>
      </c>
      <c r="AI41" s="5">
        <f t="shared" si="28"/>
        <v>44670</v>
      </c>
      <c r="AJ41" s="12">
        <f t="shared" si="29"/>
        <v>44676</v>
      </c>
      <c r="AK41" s="24"/>
      <c r="AL41" s="5">
        <f t="shared" si="30"/>
        <v>44687</v>
      </c>
      <c r="AM41" s="5">
        <f t="shared" si="31"/>
        <v>44692</v>
      </c>
      <c r="AN41" s="28">
        <f t="shared" si="32"/>
        <v>44692</v>
      </c>
      <c r="AO41" s="5">
        <f t="shared" si="33"/>
        <v>44696</v>
      </c>
      <c r="AP41" s="5">
        <f t="shared" si="34"/>
        <v>44698</v>
      </c>
      <c r="AQ41" s="5">
        <f t="shared" si="35"/>
        <v>44698</v>
      </c>
      <c r="AR41" s="12">
        <f t="shared" si="36"/>
        <v>44704</v>
      </c>
      <c r="AS41" s="24"/>
      <c r="AT41" s="5">
        <f t="shared" si="37"/>
        <v>44715</v>
      </c>
      <c r="AU41" s="5">
        <f t="shared" si="38"/>
        <v>44720</v>
      </c>
      <c r="AV41" s="28">
        <f t="shared" si="39"/>
        <v>44720</v>
      </c>
      <c r="AW41" s="5">
        <f t="shared" si="40"/>
        <v>44724</v>
      </c>
      <c r="AX41" s="5">
        <f t="shared" si="41"/>
        <v>44726</v>
      </c>
      <c r="AY41" s="5">
        <f t="shared" si="42"/>
        <v>44726</v>
      </c>
      <c r="AZ41" s="12">
        <f t="shared" si="43"/>
        <v>44732</v>
      </c>
      <c r="BA41" s="24"/>
      <c r="BB41" s="5">
        <f t="shared" si="44"/>
        <v>44743</v>
      </c>
      <c r="BC41" s="5">
        <f t="shared" si="45"/>
        <v>44748</v>
      </c>
      <c r="BD41" s="28">
        <f t="shared" si="46"/>
        <v>44748</v>
      </c>
      <c r="BE41" s="5">
        <f t="shared" si="47"/>
        <v>44752</v>
      </c>
      <c r="BF41" s="5">
        <f t="shared" si="48"/>
        <v>44754</v>
      </c>
      <c r="BG41" s="5">
        <f t="shared" si="49"/>
        <v>44754</v>
      </c>
      <c r="BH41" s="12">
        <f t="shared" si="50"/>
        <v>44760</v>
      </c>
      <c r="BI41" s="24"/>
      <c r="BJ41" s="5">
        <f t="shared" si="51"/>
        <v>44771</v>
      </c>
      <c r="BK41" s="5">
        <f t="shared" si="52"/>
        <v>44776</v>
      </c>
      <c r="BL41" s="28">
        <f t="shared" si="53"/>
        <v>44776</v>
      </c>
      <c r="BM41" s="5">
        <f t="shared" si="54"/>
        <v>44780</v>
      </c>
      <c r="BN41" s="5">
        <f t="shared" si="55"/>
        <v>44782</v>
      </c>
      <c r="BO41" s="5">
        <f t="shared" si="56"/>
        <v>44782</v>
      </c>
      <c r="BP41" s="12">
        <f t="shared" si="57"/>
        <v>44788</v>
      </c>
      <c r="BQ41" s="24"/>
      <c r="BR41" s="5">
        <f t="shared" si="58"/>
        <v>44799</v>
      </c>
      <c r="BS41" s="5">
        <f t="shared" si="59"/>
        <v>44804</v>
      </c>
      <c r="BT41" s="28">
        <f t="shared" si="60"/>
        <v>44804</v>
      </c>
      <c r="BU41" s="5">
        <f t="shared" si="61"/>
        <v>44808</v>
      </c>
      <c r="BV41" s="5">
        <f t="shared" si="62"/>
        <v>44810</v>
      </c>
      <c r="BW41" s="5">
        <f t="shared" si="63"/>
        <v>44810</v>
      </c>
      <c r="BX41" s="12">
        <f t="shared" si="64"/>
        <v>44816</v>
      </c>
      <c r="BY41" s="24"/>
      <c r="BZ41" s="5">
        <f t="shared" si="65"/>
        <v>44827</v>
      </c>
      <c r="CA41" s="5">
        <f t="shared" si="66"/>
        <v>44832</v>
      </c>
      <c r="CB41" s="28">
        <f t="shared" si="67"/>
        <v>44832</v>
      </c>
      <c r="CC41" s="5">
        <f t="shared" si="68"/>
        <v>44836</v>
      </c>
      <c r="CD41" s="5">
        <f t="shared" si="69"/>
        <v>44838</v>
      </c>
      <c r="CE41" s="5">
        <f t="shared" si="70"/>
        <v>44838</v>
      </c>
      <c r="CF41" s="12">
        <f t="shared" si="71"/>
        <v>44844</v>
      </c>
      <c r="CG41" s="24"/>
      <c r="CH41" s="5">
        <f t="shared" si="72"/>
        <v>44855</v>
      </c>
      <c r="CI41" s="5">
        <f t="shared" si="73"/>
        <v>44860</v>
      </c>
      <c r="CJ41" s="28">
        <f t="shared" si="74"/>
        <v>44860</v>
      </c>
      <c r="CK41" s="5">
        <f t="shared" si="75"/>
        <v>44864</v>
      </c>
      <c r="CL41" s="5">
        <f t="shared" si="76"/>
        <v>44866</v>
      </c>
      <c r="CM41" s="5">
        <f t="shared" si="77"/>
        <v>44866</v>
      </c>
      <c r="CN41" s="12">
        <f t="shared" si="78"/>
        <v>44872</v>
      </c>
      <c r="CO41" s="24"/>
      <c r="CP41" s="5">
        <f t="shared" si="79"/>
        <v>44883</v>
      </c>
      <c r="CQ41" s="5">
        <f t="shared" si="80"/>
        <v>44888</v>
      </c>
      <c r="CR41" s="28">
        <f t="shared" si="81"/>
        <v>44888</v>
      </c>
      <c r="CS41" s="5">
        <f t="shared" si="82"/>
        <v>44892</v>
      </c>
      <c r="CT41" s="5">
        <f t="shared" si="83"/>
        <v>44894</v>
      </c>
      <c r="CU41" s="5">
        <f t="shared" si="84"/>
        <v>44894</v>
      </c>
      <c r="CV41" s="12">
        <f t="shared" si="85"/>
        <v>44900</v>
      </c>
      <c r="CW41" s="24"/>
      <c r="CX41" s="5">
        <f t="shared" si="86"/>
        <v>44911</v>
      </c>
      <c r="CY41" s="5">
        <f t="shared" si="87"/>
        <v>44916</v>
      </c>
      <c r="CZ41" s="28">
        <f t="shared" si="88"/>
        <v>44916</v>
      </c>
      <c r="DA41" s="5">
        <f t="shared" si="89"/>
        <v>44920</v>
      </c>
      <c r="DB41" s="5">
        <f t="shared" si="90"/>
        <v>44922</v>
      </c>
      <c r="DC41" s="5">
        <f t="shared" si="91"/>
        <v>44922</v>
      </c>
      <c r="DD41" s="23">
        <f t="shared" si="92"/>
        <v>44928</v>
      </c>
      <c r="DE41" s="24"/>
    </row>
    <row r="42" spans="1:109" s="1" customFormat="1" ht="11.25" customHeight="1">
      <c r="A42" s="4" t="s">
        <v>77</v>
      </c>
      <c r="B42" s="4" t="s">
        <v>70</v>
      </c>
      <c r="C42" s="3">
        <f t="shared" si="0"/>
        <v>2</v>
      </c>
      <c r="D42" s="49">
        <f t="shared" si="1"/>
        <v>17</v>
      </c>
      <c r="E42" s="24"/>
      <c r="F42" s="5">
        <f t="shared" si="2"/>
        <v>44575</v>
      </c>
      <c r="G42" s="5">
        <f t="shared" si="3"/>
        <v>44580</v>
      </c>
      <c r="H42" s="28">
        <f t="shared" si="4"/>
        <v>44580</v>
      </c>
      <c r="I42" s="5">
        <f t="shared" si="5"/>
        <v>44584</v>
      </c>
      <c r="J42" s="5">
        <f t="shared" si="6"/>
        <v>44586</v>
      </c>
      <c r="K42" s="5">
        <f t="shared" si="7"/>
        <v>44586</v>
      </c>
      <c r="L42" s="12">
        <f t="shared" si="8"/>
        <v>44592</v>
      </c>
      <c r="M42" s="24"/>
      <c r="N42" s="5">
        <f t="shared" si="9"/>
        <v>44603</v>
      </c>
      <c r="O42" s="5">
        <f t="shared" si="10"/>
        <v>44608</v>
      </c>
      <c r="P42" s="28">
        <f t="shared" si="11"/>
        <v>44608</v>
      </c>
      <c r="Q42" s="5">
        <f t="shared" si="12"/>
        <v>44612</v>
      </c>
      <c r="R42" s="5">
        <f t="shared" si="13"/>
        <v>44614</v>
      </c>
      <c r="S42" s="5">
        <f t="shared" si="14"/>
        <v>44614</v>
      </c>
      <c r="T42" s="12">
        <f t="shared" si="15"/>
        <v>44620</v>
      </c>
      <c r="U42" s="24"/>
      <c r="V42" s="5">
        <f t="shared" si="16"/>
        <v>44631</v>
      </c>
      <c r="W42" s="5">
        <f t="shared" si="17"/>
        <v>44636</v>
      </c>
      <c r="X42" s="28">
        <f t="shared" si="18"/>
        <v>44636</v>
      </c>
      <c r="Y42" s="5">
        <f t="shared" si="19"/>
        <v>44640</v>
      </c>
      <c r="Z42" s="5">
        <f t="shared" si="20"/>
        <v>44642</v>
      </c>
      <c r="AA42" s="5">
        <f t="shared" si="21"/>
        <v>44642</v>
      </c>
      <c r="AB42" s="12">
        <f t="shared" si="22"/>
        <v>44648</v>
      </c>
      <c r="AC42" s="24"/>
      <c r="AD42" s="5">
        <f t="shared" si="23"/>
        <v>44659</v>
      </c>
      <c r="AE42" s="5">
        <f t="shared" si="24"/>
        <v>44664</v>
      </c>
      <c r="AF42" s="28">
        <f t="shared" si="25"/>
        <v>44664</v>
      </c>
      <c r="AG42" s="5">
        <f t="shared" si="26"/>
        <v>44668</v>
      </c>
      <c r="AH42" s="5">
        <f t="shared" si="27"/>
        <v>44670</v>
      </c>
      <c r="AI42" s="5">
        <f t="shared" si="28"/>
        <v>44670</v>
      </c>
      <c r="AJ42" s="12">
        <f t="shared" si="29"/>
        <v>44676</v>
      </c>
      <c r="AK42" s="24"/>
      <c r="AL42" s="5">
        <f t="shared" si="30"/>
        <v>44687</v>
      </c>
      <c r="AM42" s="5">
        <f t="shared" si="31"/>
        <v>44692</v>
      </c>
      <c r="AN42" s="28">
        <f t="shared" si="32"/>
        <v>44692</v>
      </c>
      <c r="AO42" s="5">
        <f t="shared" si="33"/>
        <v>44696</v>
      </c>
      <c r="AP42" s="5">
        <f t="shared" si="34"/>
        <v>44698</v>
      </c>
      <c r="AQ42" s="5">
        <f t="shared" si="35"/>
        <v>44698</v>
      </c>
      <c r="AR42" s="12">
        <f t="shared" si="36"/>
        <v>44704</v>
      </c>
      <c r="AS42" s="24"/>
      <c r="AT42" s="5">
        <f t="shared" si="37"/>
        <v>44715</v>
      </c>
      <c r="AU42" s="5">
        <f t="shared" si="38"/>
        <v>44720</v>
      </c>
      <c r="AV42" s="28">
        <f t="shared" si="39"/>
        <v>44720</v>
      </c>
      <c r="AW42" s="5">
        <f t="shared" si="40"/>
        <v>44724</v>
      </c>
      <c r="AX42" s="5">
        <f t="shared" si="41"/>
        <v>44726</v>
      </c>
      <c r="AY42" s="5">
        <f t="shared" si="42"/>
        <v>44726</v>
      </c>
      <c r="AZ42" s="12">
        <f t="shared" si="43"/>
        <v>44732</v>
      </c>
      <c r="BA42" s="24"/>
      <c r="BB42" s="5">
        <f t="shared" si="44"/>
        <v>44743</v>
      </c>
      <c r="BC42" s="5">
        <f t="shared" si="45"/>
        <v>44748</v>
      </c>
      <c r="BD42" s="28">
        <f t="shared" si="46"/>
        <v>44748</v>
      </c>
      <c r="BE42" s="5">
        <f t="shared" si="47"/>
        <v>44752</v>
      </c>
      <c r="BF42" s="5">
        <f t="shared" si="48"/>
        <v>44754</v>
      </c>
      <c r="BG42" s="5">
        <f t="shared" si="49"/>
        <v>44754</v>
      </c>
      <c r="BH42" s="12">
        <f t="shared" si="50"/>
        <v>44760</v>
      </c>
      <c r="BI42" s="24"/>
      <c r="BJ42" s="5">
        <f t="shared" si="51"/>
        <v>44771</v>
      </c>
      <c r="BK42" s="5">
        <f t="shared" si="52"/>
        <v>44776</v>
      </c>
      <c r="BL42" s="28">
        <f t="shared" si="53"/>
        <v>44776</v>
      </c>
      <c r="BM42" s="5">
        <f t="shared" si="54"/>
        <v>44780</v>
      </c>
      <c r="BN42" s="5">
        <f t="shared" si="55"/>
        <v>44782</v>
      </c>
      <c r="BO42" s="5">
        <f t="shared" si="56"/>
        <v>44782</v>
      </c>
      <c r="BP42" s="12">
        <f t="shared" si="57"/>
        <v>44788</v>
      </c>
      <c r="BQ42" s="24"/>
      <c r="BR42" s="5">
        <f t="shared" si="58"/>
        <v>44799</v>
      </c>
      <c r="BS42" s="5">
        <f t="shared" si="59"/>
        <v>44804</v>
      </c>
      <c r="BT42" s="28">
        <f t="shared" si="60"/>
        <v>44804</v>
      </c>
      <c r="BU42" s="5">
        <f t="shared" si="61"/>
        <v>44808</v>
      </c>
      <c r="BV42" s="5">
        <f t="shared" si="62"/>
        <v>44810</v>
      </c>
      <c r="BW42" s="5">
        <f t="shared" si="63"/>
        <v>44810</v>
      </c>
      <c r="BX42" s="12">
        <f t="shared" si="64"/>
        <v>44816</v>
      </c>
      <c r="BY42" s="24"/>
      <c r="BZ42" s="5">
        <f t="shared" si="65"/>
        <v>44827</v>
      </c>
      <c r="CA42" s="5">
        <f t="shared" si="66"/>
        <v>44832</v>
      </c>
      <c r="CB42" s="28">
        <f t="shared" si="67"/>
        <v>44832</v>
      </c>
      <c r="CC42" s="5">
        <f t="shared" si="68"/>
        <v>44836</v>
      </c>
      <c r="CD42" s="5">
        <f t="shared" si="69"/>
        <v>44838</v>
      </c>
      <c r="CE42" s="5">
        <f t="shared" si="70"/>
        <v>44838</v>
      </c>
      <c r="CF42" s="12">
        <f t="shared" si="71"/>
        <v>44844</v>
      </c>
      <c r="CG42" s="24"/>
      <c r="CH42" s="5">
        <f t="shared" si="72"/>
        <v>44855</v>
      </c>
      <c r="CI42" s="5">
        <f t="shared" si="73"/>
        <v>44860</v>
      </c>
      <c r="CJ42" s="28">
        <f t="shared" si="74"/>
        <v>44860</v>
      </c>
      <c r="CK42" s="5">
        <f t="shared" si="75"/>
        <v>44864</v>
      </c>
      <c r="CL42" s="5">
        <f t="shared" si="76"/>
        <v>44866</v>
      </c>
      <c r="CM42" s="5">
        <f t="shared" si="77"/>
        <v>44866</v>
      </c>
      <c r="CN42" s="12">
        <f t="shared" si="78"/>
        <v>44872</v>
      </c>
      <c r="CO42" s="24"/>
      <c r="CP42" s="5">
        <f t="shared" si="79"/>
        <v>44883</v>
      </c>
      <c r="CQ42" s="5">
        <f t="shared" si="80"/>
        <v>44888</v>
      </c>
      <c r="CR42" s="28">
        <f t="shared" si="81"/>
        <v>44888</v>
      </c>
      <c r="CS42" s="5">
        <f t="shared" si="82"/>
        <v>44892</v>
      </c>
      <c r="CT42" s="5">
        <f t="shared" si="83"/>
        <v>44894</v>
      </c>
      <c r="CU42" s="5">
        <f t="shared" si="84"/>
        <v>44894</v>
      </c>
      <c r="CV42" s="12">
        <f t="shared" si="85"/>
        <v>44900</v>
      </c>
      <c r="CW42" s="24"/>
      <c r="CX42" s="5">
        <f t="shared" si="86"/>
        <v>44911</v>
      </c>
      <c r="CY42" s="5">
        <f t="shared" si="87"/>
        <v>44916</v>
      </c>
      <c r="CZ42" s="28">
        <f t="shared" si="88"/>
        <v>44916</v>
      </c>
      <c r="DA42" s="5">
        <f t="shared" si="89"/>
        <v>44920</v>
      </c>
      <c r="DB42" s="5">
        <f t="shared" si="90"/>
        <v>44922</v>
      </c>
      <c r="DC42" s="5">
        <f t="shared" si="91"/>
        <v>44922</v>
      </c>
      <c r="DD42" s="23">
        <f t="shared" si="92"/>
        <v>44928</v>
      </c>
      <c r="DE42" s="24"/>
    </row>
    <row r="43" spans="1:109" s="1" customFormat="1" ht="11.25" customHeight="1">
      <c r="A43" s="4" t="s">
        <v>81</v>
      </c>
      <c r="B43" s="4" t="s">
        <v>70</v>
      </c>
      <c r="C43" s="3">
        <f t="shared" si="0"/>
        <v>1</v>
      </c>
      <c r="D43" s="49">
        <f t="shared" si="1"/>
        <v>16</v>
      </c>
      <c r="E43" s="24"/>
      <c r="F43" s="5">
        <f t="shared" si="2"/>
        <v>44576</v>
      </c>
      <c r="G43" s="5">
        <f t="shared" si="3"/>
        <v>44581</v>
      </c>
      <c r="H43" s="28">
        <f t="shared" si="4"/>
        <v>44581</v>
      </c>
      <c r="I43" s="5">
        <f t="shared" si="5"/>
        <v>44585</v>
      </c>
      <c r="J43" s="5">
        <f t="shared" si="6"/>
        <v>44586</v>
      </c>
      <c r="K43" s="5">
        <f t="shared" si="7"/>
        <v>44586</v>
      </c>
      <c r="L43" s="12">
        <f t="shared" si="8"/>
        <v>44592</v>
      </c>
      <c r="M43" s="24"/>
      <c r="N43" s="5">
        <f t="shared" si="9"/>
        <v>44604</v>
      </c>
      <c r="O43" s="5">
        <f t="shared" si="10"/>
        <v>44609</v>
      </c>
      <c r="P43" s="28">
        <f t="shared" si="11"/>
        <v>44609</v>
      </c>
      <c r="Q43" s="5">
        <f t="shared" si="12"/>
        <v>44613</v>
      </c>
      <c r="R43" s="5">
        <f t="shared" si="13"/>
        <v>44614</v>
      </c>
      <c r="S43" s="5">
        <f t="shared" si="14"/>
        <v>44614</v>
      </c>
      <c r="T43" s="12">
        <f t="shared" si="15"/>
        <v>44620</v>
      </c>
      <c r="U43" s="24"/>
      <c r="V43" s="5">
        <f t="shared" si="16"/>
        <v>44632</v>
      </c>
      <c r="W43" s="5">
        <f t="shared" si="17"/>
        <v>44637</v>
      </c>
      <c r="X43" s="28">
        <f t="shared" si="18"/>
        <v>44637</v>
      </c>
      <c r="Y43" s="5">
        <f t="shared" si="19"/>
        <v>44641</v>
      </c>
      <c r="Z43" s="5">
        <f t="shared" si="20"/>
        <v>44642</v>
      </c>
      <c r="AA43" s="5">
        <f t="shared" si="21"/>
        <v>44642</v>
      </c>
      <c r="AB43" s="12">
        <f t="shared" si="22"/>
        <v>44648</v>
      </c>
      <c r="AC43" s="24"/>
      <c r="AD43" s="5">
        <f t="shared" si="23"/>
        <v>44660</v>
      </c>
      <c r="AE43" s="5">
        <f t="shared" si="24"/>
        <v>44665</v>
      </c>
      <c r="AF43" s="28">
        <f t="shared" si="25"/>
        <v>44665</v>
      </c>
      <c r="AG43" s="5">
        <f t="shared" si="26"/>
        <v>44669</v>
      </c>
      <c r="AH43" s="5">
        <f t="shared" si="27"/>
        <v>44670</v>
      </c>
      <c r="AI43" s="5">
        <f t="shared" si="28"/>
        <v>44670</v>
      </c>
      <c r="AJ43" s="12">
        <f t="shared" si="29"/>
        <v>44676</v>
      </c>
      <c r="AK43" s="24"/>
      <c r="AL43" s="5">
        <f t="shared" si="30"/>
        <v>44688</v>
      </c>
      <c r="AM43" s="5">
        <f t="shared" si="31"/>
        <v>44693</v>
      </c>
      <c r="AN43" s="28">
        <f t="shared" si="32"/>
        <v>44693</v>
      </c>
      <c r="AO43" s="5">
        <f t="shared" si="33"/>
        <v>44697</v>
      </c>
      <c r="AP43" s="5">
        <f t="shared" si="34"/>
        <v>44698</v>
      </c>
      <c r="AQ43" s="5">
        <f t="shared" si="35"/>
        <v>44698</v>
      </c>
      <c r="AR43" s="12">
        <f t="shared" si="36"/>
        <v>44704</v>
      </c>
      <c r="AS43" s="24"/>
      <c r="AT43" s="5">
        <f t="shared" si="37"/>
        <v>44716</v>
      </c>
      <c r="AU43" s="5">
        <f t="shared" si="38"/>
        <v>44721</v>
      </c>
      <c r="AV43" s="28">
        <f t="shared" si="39"/>
        <v>44721</v>
      </c>
      <c r="AW43" s="5">
        <f t="shared" si="40"/>
        <v>44725</v>
      </c>
      <c r="AX43" s="5">
        <f t="shared" si="41"/>
        <v>44726</v>
      </c>
      <c r="AY43" s="5">
        <f t="shared" si="42"/>
        <v>44726</v>
      </c>
      <c r="AZ43" s="12">
        <f t="shared" si="43"/>
        <v>44732</v>
      </c>
      <c r="BA43" s="24"/>
      <c r="BB43" s="5">
        <f t="shared" si="44"/>
        <v>44744</v>
      </c>
      <c r="BC43" s="5">
        <f t="shared" si="45"/>
        <v>44749</v>
      </c>
      <c r="BD43" s="28">
        <f t="shared" si="46"/>
        <v>44749</v>
      </c>
      <c r="BE43" s="5">
        <f t="shared" si="47"/>
        <v>44753</v>
      </c>
      <c r="BF43" s="5">
        <f t="shared" si="48"/>
        <v>44754</v>
      </c>
      <c r="BG43" s="5">
        <f t="shared" si="49"/>
        <v>44754</v>
      </c>
      <c r="BH43" s="12">
        <f t="shared" si="50"/>
        <v>44760</v>
      </c>
      <c r="BI43" s="24"/>
      <c r="BJ43" s="5">
        <f t="shared" si="51"/>
        <v>44772</v>
      </c>
      <c r="BK43" s="5">
        <f t="shared" si="52"/>
        <v>44777</v>
      </c>
      <c r="BL43" s="28">
        <f t="shared" si="53"/>
        <v>44777</v>
      </c>
      <c r="BM43" s="5">
        <f t="shared" si="54"/>
        <v>44781</v>
      </c>
      <c r="BN43" s="5">
        <f t="shared" si="55"/>
        <v>44782</v>
      </c>
      <c r="BO43" s="5">
        <f t="shared" si="56"/>
        <v>44782</v>
      </c>
      <c r="BP43" s="12">
        <f t="shared" si="57"/>
        <v>44788</v>
      </c>
      <c r="BQ43" s="24"/>
      <c r="BR43" s="5">
        <f t="shared" si="58"/>
        <v>44800</v>
      </c>
      <c r="BS43" s="5">
        <f t="shared" si="59"/>
        <v>44805</v>
      </c>
      <c r="BT43" s="28">
        <f t="shared" si="60"/>
        <v>44805</v>
      </c>
      <c r="BU43" s="5">
        <f t="shared" si="61"/>
        <v>44809</v>
      </c>
      <c r="BV43" s="5">
        <f t="shared" si="62"/>
        <v>44810</v>
      </c>
      <c r="BW43" s="5">
        <f t="shared" si="63"/>
        <v>44810</v>
      </c>
      <c r="BX43" s="12">
        <f t="shared" si="64"/>
        <v>44816</v>
      </c>
      <c r="BY43" s="24"/>
      <c r="BZ43" s="5">
        <f t="shared" si="65"/>
        <v>44828</v>
      </c>
      <c r="CA43" s="5">
        <f t="shared" si="66"/>
        <v>44833</v>
      </c>
      <c r="CB43" s="28">
        <f t="shared" si="67"/>
        <v>44833</v>
      </c>
      <c r="CC43" s="5">
        <f t="shared" si="68"/>
        <v>44837</v>
      </c>
      <c r="CD43" s="5">
        <f t="shared" si="69"/>
        <v>44838</v>
      </c>
      <c r="CE43" s="5">
        <f t="shared" si="70"/>
        <v>44838</v>
      </c>
      <c r="CF43" s="12">
        <f t="shared" si="71"/>
        <v>44844</v>
      </c>
      <c r="CG43" s="24"/>
      <c r="CH43" s="5">
        <f t="shared" si="72"/>
        <v>44856</v>
      </c>
      <c r="CI43" s="5">
        <f t="shared" si="73"/>
        <v>44861</v>
      </c>
      <c r="CJ43" s="28">
        <f t="shared" si="74"/>
        <v>44861</v>
      </c>
      <c r="CK43" s="5">
        <f t="shared" si="75"/>
        <v>44865</v>
      </c>
      <c r="CL43" s="5">
        <f t="shared" si="76"/>
        <v>44866</v>
      </c>
      <c r="CM43" s="5">
        <f t="shared" si="77"/>
        <v>44866</v>
      </c>
      <c r="CN43" s="12">
        <f t="shared" si="78"/>
        <v>44872</v>
      </c>
      <c r="CO43" s="24"/>
      <c r="CP43" s="5">
        <f t="shared" si="79"/>
        <v>44884</v>
      </c>
      <c r="CQ43" s="5">
        <f t="shared" si="80"/>
        <v>44889</v>
      </c>
      <c r="CR43" s="28">
        <f t="shared" si="81"/>
        <v>44889</v>
      </c>
      <c r="CS43" s="5">
        <f t="shared" si="82"/>
        <v>44893</v>
      </c>
      <c r="CT43" s="5">
        <f t="shared" si="83"/>
        <v>44894</v>
      </c>
      <c r="CU43" s="5">
        <f t="shared" si="84"/>
        <v>44894</v>
      </c>
      <c r="CV43" s="12">
        <f t="shared" si="85"/>
        <v>44900</v>
      </c>
      <c r="CW43" s="24"/>
      <c r="CX43" s="5">
        <f t="shared" si="86"/>
        <v>44912</v>
      </c>
      <c r="CY43" s="5">
        <f t="shared" si="87"/>
        <v>44917</v>
      </c>
      <c r="CZ43" s="28">
        <f t="shared" si="88"/>
        <v>44917</v>
      </c>
      <c r="DA43" s="5">
        <f t="shared" si="89"/>
        <v>44921</v>
      </c>
      <c r="DB43" s="5">
        <f t="shared" si="90"/>
        <v>44922</v>
      </c>
      <c r="DC43" s="5">
        <f t="shared" si="91"/>
        <v>44922</v>
      </c>
      <c r="DD43" s="23">
        <f t="shared" si="92"/>
        <v>44928</v>
      </c>
      <c r="DE43" s="24"/>
    </row>
  </sheetData>
  <sheetProtection autoFilter="0"/>
  <sortState xmlns:xlrd2="http://schemas.microsoft.com/office/spreadsheetml/2017/richdata2" ref="A4:B43">
    <sortCondition ref="B4:B43"/>
    <sortCondition ref="A4:A43"/>
  </sortState>
  <mergeCells count="44">
    <mergeCell ref="N1:O1"/>
    <mergeCell ref="V1:W1"/>
    <mergeCell ref="AO3:AP3"/>
    <mergeCell ref="AT3:AU3"/>
    <mergeCell ref="AL3:AM3"/>
    <mergeCell ref="AG3:AH3"/>
    <mergeCell ref="AD3:AE3"/>
    <mergeCell ref="AT1:AU1"/>
    <mergeCell ref="N3:O3"/>
    <mergeCell ref="Q3:R3"/>
    <mergeCell ref="V3:W3"/>
    <mergeCell ref="Y3:Z3"/>
    <mergeCell ref="AD1:AE1"/>
    <mergeCell ref="AL1:AM1"/>
    <mergeCell ref="A2:A3"/>
    <mergeCell ref="B2:B3"/>
    <mergeCell ref="C2:C3"/>
    <mergeCell ref="D2:D3"/>
    <mergeCell ref="F1:G1"/>
    <mergeCell ref="F3:G3"/>
    <mergeCell ref="A1:D1"/>
    <mergeCell ref="BR1:BS1"/>
    <mergeCell ref="BB1:BC1"/>
    <mergeCell ref="BJ1:BK1"/>
    <mergeCell ref="DA3:DB3"/>
    <mergeCell ref="CC3:CD3"/>
    <mergeCell ref="CH3:CI3"/>
    <mergeCell ref="CK3:CL3"/>
    <mergeCell ref="CS3:CT3"/>
    <mergeCell ref="CX1:CY1"/>
    <mergeCell ref="CX3:CY3"/>
    <mergeCell ref="BZ1:CA1"/>
    <mergeCell ref="CH1:CI1"/>
    <mergeCell ref="CP1:CQ1"/>
    <mergeCell ref="CP3:CQ3"/>
    <mergeCell ref="I3:J3"/>
    <mergeCell ref="AW3:AX3"/>
    <mergeCell ref="BB3:BC3"/>
    <mergeCell ref="BE3:BF3"/>
    <mergeCell ref="BZ3:CA3"/>
    <mergeCell ref="BJ3:BK3"/>
    <mergeCell ref="BM3:BN3"/>
    <mergeCell ref="BR3:BS3"/>
    <mergeCell ref="BU3:BV3"/>
  </mergeCells>
  <phoneticPr fontId="6" type="noConversion"/>
  <printOptions horizontalCentered="1"/>
  <pageMargins left="0.25" right="0.25" top="0.75" bottom="0.75" header="0.3" footer="0.3"/>
  <pageSetup scale="11" orientation="portrait" r:id="rId1"/>
  <headerFooter alignWithMargins="0">
    <oddHeader>&amp;C&amp;"Arial,Bold"&amp;14TRANSIT GUIDELINE</oddHeader>
    <oddFooter>&amp;LS:\BUY\INTERNATIONAL LOGISTICS\Transit Guideline\FM Hardline and Apparel TransitTable for 2014.xlsx&amp;R&amp;D</oddFooter>
  </headerFooter>
  <colBreaks count="12" manualBreakCount="12">
    <brk id="13" max="91" man="1"/>
    <brk id="21" max="91" man="1"/>
    <brk id="29" max="91" man="1"/>
    <brk id="37" max="91" man="1"/>
    <brk id="45" max="91" man="1"/>
    <brk id="53" max="91" man="1"/>
    <brk id="61" max="91" man="1"/>
    <brk id="69" max="91" man="1"/>
    <brk id="77" max="91" man="1"/>
    <brk id="85" max="91" man="1"/>
    <brk id="93" max="91" man="1"/>
    <brk id="101" max="9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98"/>
  <sheetViews>
    <sheetView zoomScale="150" zoomScaleNormal="150" workbookViewId="0">
      <selection activeCell="A64" sqref="A64:C66"/>
    </sheetView>
  </sheetViews>
  <sheetFormatPr defaultColWidth="8.7109375" defaultRowHeight="13.15"/>
  <cols>
    <col min="1" max="1" width="32.42578125" bestFit="1" customWidth="1"/>
    <col min="2" max="2" width="10.28515625" style="27" bestFit="1" customWidth="1"/>
    <col min="3" max="3" width="33.5703125" bestFit="1" customWidth="1"/>
    <col min="4" max="4" width="2.7109375" customWidth="1"/>
    <col min="6" max="6" width="14.7109375" bestFit="1" customWidth="1"/>
    <col min="7" max="7" width="13.28515625" bestFit="1" customWidth="1"/>
    <col min="8" max="8" width="14.5703125" bestFit="1" customWidth="1"/>
    <col min="9" max="9" width="10.5703125" bestFit="1" customWidth="1"/>
  </cols>
  <sheetData>
    <row r="1" spans="1:8">
      <c r="B1" s="29" t="s">
        <v>164</v>
      </c>
      <c r="C1" s="31" t="s">
        <v>165</v>
      </c>
      <c r="F1" t="s">
        <v>19</v>
      </c>
      <c r="G1" t="s">
        <v>166</v>
      </c>
      <c r="H1" s="2" t="s">
        <v>167</v>
      </c>
    </row>
    <row r="2" spans="1:8">
      <c r="A2" t="s">
        <v>168</v>
      </c>
      <c r="B2" s="30">
        <v>5</v>
      </c>
      <c r="C2" s="2"/>
      <c r="F2">
        <f>ShipWindow</f>
        <v>5</v>
      </c>
      <c r="G2">
        <f>ShipWindow</f>
        <v>5</v>
      </c>
      <c r="H2">
        <f>ShipWindow</f>
        <v>5</v>
      </c>
    </row>
    <row r="3" spans="1:8" ht="21">
      <c r="A3" t="s">
        <v>13</v>
      </c>
      <c r="B3" s="45">
        <v>4</v>
      </c>
      <c r="C3" s="46" t="s">
        <v>169</v>
      </c>
      <c r="F3">
        <f>OriginLoad</f>
        <v>4</v>
      </c>
      <c r="G3">
        <f>OriginLoad</f>
        <v>4</v>
      </c>
      <c r="H3">
        <f>OriginLoad</f>
        <v>4</v>
      </c>
    </row>
    <row r="4" spans="1:8" ht="21">
      <c r="A4" t="s">
        <v>170</v>
      </c>
      <c r="B4" s="27">
        <v>6</v>
      </c>
      <c r="C4" s="46" t="s">
        <v>171</v>
      </c>
      <c r="F4">
        <v>5</v>
      </c>
      <c r="G4">
        <v>5</v>
      </c>
      <c r="H4">
        <v>5</v>
      </c>
    </row>
    <row r="5" spans="1:8">
      <c r="A5" s="2" t="s">
        <v>172</v>
      </c>
      <c r="B5" s="27">
        <v>10</v>
      </c>
      <c r="C5" s="1" t="s">
        <v>173</v>
      </c>
      <c r="F5">
        <v>0</v>
      </c>
      <c r="G5">
        <v>8</v>
      </c>
      <c r="H5">
        <v>5</v>
      </c>
    </row>
    <row r="6" spans="1:8">
      <c r="A6" s="2" t="s">
        <v>174</v>
      </c>
      <c r="B6" s="27">
        <v>3</v>
      </c>
      <c r="C6" s="1" t="s">
        <v>173</v>
      </c>
      <c r="F6">
        <v>0</v>
      </c>
      <c r="G6">
        <v>3</v>
      </c>
      <c r="H6">
        <v>3</v>
      </c>
    </row>
    <row r="7" spans="1:8">
      <c r="A7" s="2" t="s">
        <v>18</v>
      </c>
      <c r="B7" s="27">
        <v>4</v>
      </c>
      <c r="E7" t="s">
        <v>175</v>
      </c>
      <c r="F7" s="44">
        <f>SUM(F2:F6)</f>
        <v>14</v>
      </c>
      <c r="G7" s="44">
        <f>SUM(G2:G6)</f>
        <v>25</v>
      </c>
      <c r="H7" s="44">
        <f>SUM(H2:H6)</f>
        <v>22</v>
      </c>
    </row>
    <row r="8" spans="1:8">
      <c r="A8" s="2" t="s">
        <v>176</v>
      </c>
      <c r="B8" s="27">
        <v>5</v>
      </c>
      <c r="F8" s="1" t="s">
        <v>177</v>
      </c>
      <c r="G8" s="1" t="s">
        <v>178</v>
      </c>
    </row>
    <row r="11" spans="1:8">
      <c r="A11" s="2" t="s">
        <v>179</v>
      </c>
    </row>
    <row r="12" spans="1:8">
      <c r="A12" s="2" t="s">
        <v>180</v>
      </c>
      <c r="B12" s="30" t="s">
        <v>19</v>
      </c>
    </row>
    <row r="13" spans="1:8">
      <c r="B13" s="30" t="s">
        <v>20</v>
      </c>
    </row>
    <row r="14" spans="1:8">
      <c r="B14" s="30" t="s">
        <v>21</v>
      </c>
    </row>
    <row r="15" spans="1:8">
      <c r="B15" s="30" t="s">
        <v>167</v>
      </c>
    </row>
    <row r="17" spans="2:3">
      <c r="B17" s="30"/>
      <c r="C17" s="43"/>
    </row>
    <row r="18" spans="2:3">
      <c r="B18" s="102" t="s">
        <v>181</v>
      </c>
      <c r="C18" s="102"/>
    </row>
    <row r="19" spans="2:3">
      <c r="B19" s="39" t="s">
        <v>182</v>
      </c>
      <c r="C19" s="40" t="s">
        <v>183</v>
      </c>
    </row>
    <row r="20" spans="2:3">
      <c r="B20">
        <v>1</v>
      </c>
      <c r="C20" s="38">
        <v>43135</v>
      </c>
    </row>
    <row r="21" spans="2:3">
      <c r="B21">
        <f>B20+1</f>
        <v>2</v>
      </c>
      <c r="C21" s="38">
        <f>C20+28</f>
        <v>43163</v>
      </c>
    </row>
    <row r="22" spans="2:3">
      <c r="B22">
        <f t="shared" ref="B22:B32" si="0">B21+1</f>
        <v>3</v>
      </c>
      <c r="C22" s="38">
        <f t="shared" ref="C22:C32" si="1">C21+28</f>
        <v>43191</v>
      </c>
    </row>
    <row r="23" spans="2:3">
      <c r="B23">
        <f t="shared" si="0"/>
        <v>4</v>
      </c>
      <c r="C23" s="38">
        <f t="shared" si="1"/>
        <v>43219</v>
      </c>
    </row>
    <row r="24" spans="2:3">
      <c r="B24">
        <f t="shared" si="0"/>
        <v>5</v>
      </c>
      <c r="C24" s="38">
        <f t="shared" si="1"/>
        <v>43247</v>
      </c>
    </row>
    <row r="25" spans="2:3">
      <c r="B25">
        <f t="shared" si="0"/>
        <v>6</v>
      </c>
      <c r="C25" s="38">
        <f t="shared" si="1"/>
        <v>43275</v>
      </c>
    </row>
    <row r="26" spans="2:3">
      <c r="B26">
        <f t="shared" si="0"/>
        <v>7</v>
      </c>
      <c r="C26" s="38">
        <f t="shared" si="1"/>
        <v>43303</v>
      </c>
    </row>
    <row r="27" spans="2:3">
      <c r="B27">
        <f t="shared" si="0"/>
        <v>8</v>
      </c>
      <c r="C27" s="38">
        <f t="shared" si="1"/>
        <v>43331</v>
      </c>
    </row>
    <row r="28" spans="2:3">
      <c r="B28">
        <f t="shared" si="0"/>
        <v>9</v>
      </c>
      <c r="C28" s="38">
        <f t="shared" si="1"/>
        <v>43359</v>
      </c>
    </row>
    <row r="29" spans="2:3">
      <c r="B29">
        <f t="shared" si="0"/>
        <v>10</v>
      </c>
      <c r="C29" s="38">
        <f t="shared" si="1"/>
        <v>43387</v>
      </c>
    </row>
    <row r="30" spans="2:3">
      <c r="B30">
        <f t="shared" si="0"/>
        <v>11</v>
      </c>
      <c r="C30" s="38">
        <f t="shared" si="1"/>
        <v>43415</v>
      </c>
    </row>
    <row r="31" spans="2:3">
      <c r="B31">
        <f t="shared" si="0"/>
        <v>12</v>
      </c>
      <c r="C31" s="38">
        <f t="shared" si="1"/>
        <v>43443</v>
      </c>
    </row>
    <row r="32" spans="2:3">
      <c r="B32">
        <f t="shared" si="0"/>
        <v>13</v>
      </c>
      <c r="C32" s="38">
        <f t="shared" si="1"/>
        <v>43471</v>
      </c>
    </row>
    <row r="35" spans="2:3">
      <c r="B35" s="102" t="s">
        <v>184</v>
      </c>
      <c r="C35" s="102"/>
    </row>
    <row r="36" spans="2:3">
      <c r="B36" s="39" t="s">
        <v>182</v>
      </c>
      <c r="C36" s="40" t="s">
        <v>183</v>
      </c>
    </row>
    <row r="37" spans="2:3">
      <c r="B37">
        <v>1</v>
      </c>
      <c r="C37" s="38">
        <v>43500</v>
      </c>
    </row>
    <row r="38" spans="2:3">
      <c r="B38">
        <f>B37+1</f>
        <v>2</v>
      </c>
      <c r="C38" s="38">
        <f>C37+28</f>
        <v>43528</v>
      </c>
    </row>
    <row r="39" spans="2:3">
      <c r="B39">
        <f t="shared" ref="B39:B49" si="2">B38+1</f>
        <v>3</v>
      </c>
      <c r="C39" s="38">
        <f t="shared" ref="C39:C49" si="3">C38+28</f>
        <v>43556</v>
      </c>
    </row>
    <row r="40" spans="2:3">
      <c r="B40">
        <f t="shared" si="2"/>
        <v>4</v>
      </c>
      <c r="C40" s="38">
        <f t="shared" si="3"/>
        <v>43584</v>
      </c>
    </row>
    <row r="41" spans="2:3">
      <c r="B41">
        <f t="shared" si="2"/>
        <v>5</v>
      </c>
      <c r="C41" s="38">
        <f t="shared" si="3"/>
        <v>43612</v>
      </c>
    </row>
    <row r="42" spans="2:3">
      <c r="B42">
        <f t="shared" si="2"/>
        <v>6</v>
      </c>
      <c r="C42" s="38">
        <f t="shared" si="3"/>
        <v>43640</v>
      </c>
    </row>
    <row r="43" spans="2:3">
      <c r="B43">
        <f t="shared" si="2"/>
        <v>7</v>
      </c>
      <c r="C43" s="38">
        <f t="shared" si="3"/>
        <v>43668</v>
      </c>
    </row>
    <row r="44" spans="2:3">
      <c r="B44">
        <f t="shared" si="2"/>
        <v>8</v>
      </c>
      <c r="C44" s="38">
        <f t="shared" si="3"/>
        <v>43696</v>
      </c>
    </row>
    <row r="45" spans="2:3">
      <c r="B45">
        <f t="shared" si="2"/>
        <v>9</v>
      </c>
      <c r="C45" s="38">
        <f t="shared" si="3"/>
        <v>43724</v>
      </c>
    </row>
    <row r="46" spans="2:3">
      <c r="B46">
        <f t="shared" si="2"/>
        <v>10</v>
      </c>
      <c r="C46" s="38">
        <f t="shared" si="3"/>
        <v>43752</v>
      </c>
    </row>
    <row r="47" spans="2:3">
      <c r="B47">
        <f t="shared" si="2"/>
        <v>11</v>
      </c>
      <c r="C47" s="38">
        <f t="shared" si="3"/>
        <v>43780</v>
      </c>
    </row>
    <row r="48" spans="2:3">
      <c r="B48">
        <f t="shared" si="2"/>
        <v>12</v>
      </c>
      <c r="C48" s="38">
        <f t="shared" si="3"/>
        <v>43808</v>
      </c>
    </row>
    <row r="49" spans="2:3">
      <c r="B49">
        <f t="shared" si="2"/>
        <v>13</v>
      </c>
      <c r="C49" s="38">
        <f t="shared" si="3"/>
        <v>43836</v>
      </c>
    </row>
    <row r="52" spans="2:3">
      <c r="B52" s="102" t="s">
        <v>185</v>
      </c>
      <c r="C52" s="102"/>
    </row>
    <row r="53" spans="2:3">
      <c r="B53" s="39" t="s">
        <v>182</v>
      </c>
      <c r="C53" s="40" t="s">
        <v>183</v>
      </c>
    </row>
    <row r="54" spans="2:3">
      <c r="B54">
        <v>1</v>
      </c>
      <c r="C54" s="38">
        <v>43864</v>
      </c>
    </row>
    <row r="55" spans="2:3">
      <c r="B55">
        <f>B54+1</f>
        <v>2</v>
      </c>
      <c r="C55" s="38">
        <f>C54+28</f>
        <v>43892</v>
      </c>
    </row>
    <row r="56" spans="2:3">
      <c r="B56">
        <f t="shared" ref="B56:B66" si="4">B55+1</f>
        <v>3</v>
      </c>
      <c r="C56" s="38">
        <f t="shared" ref="C56:C66" si="5">C55+28</f>
        <v>43920</v>
      </c>
    </row>
    <row r="57" spans="2:3">
      <c r="B57">
        <f t="shared" si="4"/>
        <v>4</v>
      </c>
      <c r="C57" s="38">
        <f t="shared" si="5"/>
        <v>43948</v>
      </c>
    </row>
    <row r="58" spans="2:3">
      <c r="B58">
        <f t="shared" si="4"/>
        <v>5</v>
      </c>
      <c r="C58" s="38">
        <f t="shared" si="5"/>
        <v>43976</v>
      </c>
    </row>
    <row r="59" spans="2:3">
      <c r="B59">
        <f t="shared" si="4"/>
        <v>6</v>
      </c>
      <c r="C59" s="38">
        <f t="shared" si="5"/>
        <v>44004</v>
      </c>
    </row>
    <row r="60" spans="2:3">
      <c r="B60">
        <f t="shared" si="4"/>
        <v>7</v>
      </c>
      <c r="C60" s="38">
        <f t="shared" si="5"/>
        <v>44032</v>
      </c>
    </row>
    <row r="61" spans="2:3">
      <c r="B61">
        <f t="shared" si="4"/>
        <v>8</v>
      </c>
      <c r="C61" s="38">
        <f t="shared" si="5"/>
        <v>44060</v>
      </c>
    </row>
    <row r="62" spans="2:3">
      <c r="B62">
        <f t="shared" si="4"/>
        <v>9</v>
      </c>
      <c r="C62" s="38">
        <f t="shared" si="5"/>
        <v>44088</v>
      </c>
    </row>
    <row r="63" spans="2:3">
      <c r="B63">
        <f t="shared" si="4"/>
        <v>10</v>
      </c>
      <c r="C63" s="38">
        <f t="shared" si="5"/>
        <v>44116</v>
      </c>
    </row>
    <row r="64" spans="2:3">
      <c r="B64">
        <f t="shared" si="4"/>
        <v>11</v>
      </c>
      <c r="C64" s="38">
        <f t="shared" si="5"/>
        <v>44144</v>
      </c>
    </row>
    <row r="65" spans="2:3">
      <c r="B65">
        <f t="shared" si="4"/>
        <v>12</v>
      </c>
      <c r="C65" s="38">
        <f t="shared" si="5"/>
        <v>44172</v>
      </c>
    </row>
    <row r="66" spans="2:3">
      <c r="B66">
        <f t="shared" si="4"/>
        <v>13</v>
      </c>
      <c r="C66" s="38">
        <f t="shared" si="5"/>
        <v>44200</v>
      </c>
    </row>
    <row r="68" spans="2:3">
      <c r="B68" s="102" t="s">
        <v>186</v>
      </c>
      <c r="C68" s="102"/>
    </row>
    <row r="69" spans="2:3">
      <c r="B69" s="39" t="s">
        <v>182</v>
      </c>
      <c r="C69" s="40" t="s">
        <v>183</v>
      </c>
    </row>
    <row r="70" spans="2:3">
      <c r="B70">
        <v>1</v>
      </c>
      <c r="C70" s="38">
        <v>44228</v>
      </c>
    </row>
    <row r="71" spans="2:3">
      <c r="B71">
        <f>B70+1</f>
        <v>2</v>
      </c>
      <c r="C71" s="38">
        <f>C70+28</f>
        <v>44256</v>
      </c>
    </row>
    <row r="72" spans="2:3">
      <c r="B72">
        <f t="shared" ref="B72:B82" si="6">B71+1</f>
        <v>3</v>
      </c>
      <c r="C72" s="38">
        <f t="shared" ref="C72:C82" si="7">C71+28</f>
        <v>44284</v>
      </c>
    </row>
    <row r="73" spans="2:3">
      <c r="B73">
        <f t="shared" si="6"/>
        <v>4</v>
      </c>
      <c r="C73" s="38">
        <f t="shared" si="7"/>
        <v>44312</v>
      </c>
    </row>
    <row r="74" spans="2:3">
      <c r="B74">
        <f t="shared" si="6"/>
        <v>5</v>
      </c>
      <c r="C74" s="38">
        <f t="shared" si="7"/>
        <v>44340</v>
      </c>
    </row>
    <row r="75" spans="2:3">
      <c r="B75">
        <f t="shared" si="6"/>
        <v>6</v>
      </c>
      <c r="C75" s="38">
        <f t="shared" si="7"/>
        <v>44368</v>
      </c>
    </row>
    <row r="76" spans="2:3">
      <c r="B76">
        <f t="shared" si="6"/>
        <v>7</v>
      </c>
      <c r="C76" s="38">
        <f t="shared" si="7"/>
        <v>44396</v>
      </c>
    </row>
    <row r="77" spans="2:3">
      <c r="B77">
        <f t="shared" si="6"/>
        <v>8</v>
      </c>
      <c r="C77" s="38">
        <f t="shared" si="7"/>
        <v>44424</v>
      </c>
    </row>
    <row r="78" spans="2:3">
      <c r="B78">
        <f t="shared" si="6"/>
        <v>9</v>
      </c>
      <c r="C78" s="38">
        <f t="shared" si="7"/>
        <v>44452</v>
      </c>
    </row>
    <row r="79" spans="2:3">
      <c r="B79">
        <f t="shared" si="6"/>
        <v>10</v>
      </c>
      <c r="C79" s="38">
        <f t="shared" si="7"/>
        <v>44480</v>
      </c>
    </row>
    <row r="80" spans="2:3">
      <c r="B80">
        <f t="shared" si="6"/>
        <v>11</v>
      </c>
      <c r="C80" s="38">
        <f t="shared" si="7"/>
        <v>44508</v>
      </c>
    </row>
    <row r="81" spans="2:3">
      <c r="B81">
        <f t="shared" si="6"/>
        <v>12</v>
      </c>
      <c r="C81" s="38">
        <f t="shared" si="7"/>
        <v>44536</v>
      </c>
    </row>
    <row r="82" spans="2:3">
      <c r="B82">
        <f t="shared" si="6"/>
        <v>13</v>
      </c>
      <c r="C82" s="38">
        <f t="shared" si="7"/>
        <v>44564</v>
      </c>
    </row>
    <row r="84" spans="2:3">
      <c r="B84" s="102" t="s">
        <v>187</v>
      </c>
      <c r="C84" s="102"/>
    </row>
    <row r="85" spans="2:3">
      <c r="B85" s="39" t="s">
        <v>182</v>
      </c>
      <c r="C85" s="40" t="s">
        <v>183</v>
      </c>
    </row>
    <row r="86" spans="2:3">
      <c r="B86">
        <v>1</v>
      </c>
      <c r="C86" s="38">
        <v>44592</v>
      </c>
    </row>
    <row r="87" spans="2:3">
      <c r="B87">
        <f>B86+1</f>
        <v>2</v>
      </c>
      <c r="C87" s="38">
        <f>C86+28</f>
        <v>44620</v>
      </c>
    </row>
    <row r="88" spans="2:3">
      <c r="B88">
        <f t="shared" ref="B88:B98" si="8">B87+1</f>
        <v>3</v>
      </c>
      <c r="C88" s="38">
        <f t="shared" ref="C88:C98" si="9">C87+28</f>
        <v>44648</v>
      </c>
    </row>
    <row r="89" spans="2:3">
      <c r="B89">
        <f t="shared" si="8"/>
        <v>4</v>
      </c>
      <c r="C89" s="38">
        <f t="shared" si="9"/>
        <v>44676</v>
      </c>
    </row>
    <row r="90" spans="2:3">
      <c r="B90">
        <f t="shared" si="8"/>
        <v>5</v>
      </c>
      <c r="C90" s="38">
        <f t="shared" si="9"/>
        <v>44704</v>
      </c>
    </row>
    <row r="91" spans="2:3">
      <c r="B91">
        <f t="shared" si="8"/>
        <v>6</v>
      </c>
      <c r="C91" s="38">
        <f t="shared" si="9"/>
        <v>44732</v>
      </c>
    </row>
    <row r="92" spans="2:3">
      <c r="B92">
        <f t="shared" si="8"/>
        <v>7</v>
      </c>
      <c r="C92" s="38">
        <f t="shared" si="9"/>
        <v>44760</v>
      </c>
    </row>
    <row r="93" spans="2:3">
      <c r="B93">
        <f t="shared" si="8"/>
        <v>8</v>
      </c>
      <c r="C93" s="38">
        <f t="shared" si="9"/>
        <v>44788</v>
      </c>
    </row>
    <row r="94" spans="2:3">
      <c r="B94">
        <f t="shared" si="8"/>
        <v>9</v>
      </c>
      <c r="C94" s="38">
        <f t="shared" si="9"/>
        <v>44816</v>
      </c>
    </row>
    <row r="95" spans="2:3">
      <c r="B95">
        <f t="shared" si="8"/>
        <v>10</v>
      </c>
      <c r="C95" s="38">
        <f t="shared" si="9"/>
        <v>44844</v>
      </c>
    </row>
    <row r="96" spans="2:3">
      <c r="B96">
        <f t="shared" si="8"/>
        <v>11</v>
      </c>
      <c r="C96" s="38">
        <f t="shared" si="9"/>
        <v>44872</v>
      </c>
    </row>
    <row r="97" spans="2:3">
      <c r="B97">
        <f t="shared" si="8"/>
        <v>12</v>
      </c>
      <c r="C97" s="38">
        <f t="shared" si="9"/>
        <v>44900</v>
      </c>
    </row>
    <row r="98" spans="2:3">
      <c r="B98">
        <f t="shared" si="8"/>
        <v>13</v>
      </c>
      <c r="C98" s="38">
        <f t="shared" si="9"/>
        <v>44928</v>
      </c>
    </row>
  </sheetData>
  <mergeCells count="5">
    <mergeCell ref="B68:C68"/>
    <mergeCell ref="B52:C52"/>
    <mergeCell ref="B35:C35"/>
    <mergeCell ref="B18:C18"/>
    <mergeCell ref="B84:C8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C76E-A2F5-46B9-AC17-3169720171F5}">
  <sheetPr codeName="Sheet7">
    <tabColor theme="4" tint="0.39997558519241921"/>
  </sheetPr>
  <dimension ref="A1:EK43"/>
  <sheetViews>
    <sheetView zoomScale="145" zoomScaleNormal="145" zoomScaleSheetLayoutView="145" zoomScalePageLayoutView="140" workbookViewId="0">
      <pane xSplit="5" ySplit="3" topLeftCell="F4" activePane="bottomRight" state="frozenSplit"/>
      <selection pane="bottomRight" activeCell="A64" sqref="A64:C66"/>
      <selection pane="bottomLeft" activeCell="A64" sqref="A64:C66"/>
      <selection pane="topRight" activeCell="A64" sqref="A64:C66"/>
    </sheetView>
  </sheetViews>
  <sheetFormatPr defaultColWidth="8.7109375" defaultRowHeight="13.15"/>
  <cols>
    <col min="1" max="1" width="14.7109375" style="1" bestFit="1" customWidth="1"/>
    <col min="2" max="2" width="11.7109375" style="1" bestFit="1" customWidth="1"/>
    <col min="3" max="3" width="10.28515625" style="1" customWidth="1"/>
    <col min="4" max="4" width="9.28515625" style="42" customWidth="1"/>
    <col min="5" max="5" width="2.28515625" style="2" customWidth="1"/>
    <col min="6" max="7" width="7" style="2" customWidth="1"/>
    <col min="8" max="14" width="9.28515625" style="2" customWidth="1"/>
    <col min="15" max="15" width="2.28515625" style="2" customWidth="1"/>
    <col min="16" max="24" width="9.28515625" style="2" customWidth="1"/>
    <col min="25" max="25" width="2.28515625" style="2" customWidth="1"/>
    <col min="26" max="34" width="9.28515625" style="2" customWidth="1"/>
    <col min="35" max="35" width="2.28515625" style="2" customWidth="1"/>
    <col min="36" max="44" width="9.28515625" style="2" customWidth="1"/>
    <col min="45" max="45" width="2.28515625" style="2" customWidth="1"/>
    <col min="46" max="54" width="9.28515625" style="2" customWidth="1"/>
    <col min="55" max="55" width="2.28515625" style="2" customWidth="1"/>
    <col min="56" max="64" width="9.28515625" style="2" customWidth="1"/>
    <col min="65" max="65" width="2.28515625" style="2" customWidth="1"/>
    <col min="66" max="74" width="9.28515625" style="2" customWidth="1"/>
    <col min="75" max="75" width="2.28515625" style="2" customWidth="1"/>
    <col min="76" max="84" width="9.28515625" style="2" customWidth="1"/>
    <col min="85" max="85" width="2.28515625" style="2" customWidth="1"/>
    <col min="86" max="94" width="9.28515625" style="2" customWidth="1"/>
    <col min="95" max="95" width="2.28515625" style="2" customWidth="1"/>
    <col min="96" max="104" width="9.28515625" style="2" customWidth="1"/>
    <col min="105" max="105" width="2.28515625" style="2" customWidth="1"/>
    <col min="106" max="114" width="9.28515625" style="2" customWidth="1"/>
    <col min="115" max="115" width="2.28515625" style="2" customWidth="1"/>
    <col min="116" max="124" width="9.28515625" style="2" customWidth="1"/>
    <col min="125" max="125" width="2.28515625" style="2" customWidth="1"/>
    <col min="126" max="134" width="9.28515625" style="2" customWidth="1"/>
    <col min="135" max="135" width="2.28515625" style="2" customWidth="1"/>
    <col min="136" max="16384" width="8.7109375" style="2"/>
  </cols>
  <sheetData>
    <row r="1" spans="1:141" s="8" customFormat="1" ht="50.1" customHeight="1" thickTop="1">
      <c r="A1" s="99" t="s">
        <v>188</v>
      </c>
      <c r="B1" s="100"/>
      <c r="C1" s="100"/>
      <c r="D1" s="101"/>
      <c r="E1" s="26"/>
      <c r="F1" s="97">
        <v>44592</v>
      </c>
      <c r="G1" s="98"/>
      <c r="H1" s="17" t="s">
        <v>144</v>
      </c>
      <c r="I1" s="18" t="s">
        <v>145</v>
      </c>
      <c r="J1" s="19">
        <v>1</v>
      </c>
      <c r="K1" s="18"/>
      <c r="L1" s="18"/>
      <c r="M1" s="18"/>
      <c r="N1" s="20"/>
      <c r="O1" s="26"/>
      <c r="P1" s="87">
        <f>F1+28</f>
        <v>44620</v>
      </c>
      <c r="Q1" s="88"/>
      <c r="R1" s="17" t="s">
        <v>144</v>
      </c>
      <c r="S1" s="18" t="s">
        <v>145</v>
      </c>
      <c r="T1" s="19">
        <f>J1+1</f>
        <v>2</v>
      </c>
      <c r="U1" s="18"/>
      <c r="V1" s="18"/>
      <c r="W1" s="18"/>
      <c r="X1" s="20"/>
      <c r="Y1" s="26"/>
      <c r="Z1" s="87">
        <f>P1+28</f>
        <v>44648</v>
      </c>
      <c r="AA1" s="88"/>
      <c r="AB1" s="17" t="s">
        <v>144</v>
      </c>
      <c r="AC1" s="18" t="s">
        <v>145</v>
      </c>
      <c r="AD1" s="19">
        <f>T1+1</f>
        <v>3</v>
      </c>
      <c r="AE1" s="18"/>
      <c r="AF1" s="18"/>
      <c r="AG1" s="18"/>
      <c r="AH1" s="20"/>
      <c r="AI1" s="26"/>
      <c r="AJ1" s="87">
        <f>Z1+28</f>
        <v>44676</v>
      </c>
      <c r="AK1" s="88"/>
      <c r="AL1" s="17" t="s">
        <v>144</v>
      </c>
      <c r="AM1" s="18" t="s">
        <v>145</v>
      </c>
      <c r="AN1" s="19">
        <f>AD1+1</f>
        <v>4</v>
      </c>
      <c r="AO1" s="18"/>
      <c r="AP1" s="18"/>
      <c r="AQ1" s="18"/>
      <c r="AR1" s="20"/>
      <c r="AS1" s="26"/>
      <c r="AT1" s="87">
        <f>AJ1+28</f>
        <v>44704</v>
      </c>
      <c r="AU1" s="88"/>
      <c r="AV1" s="17" t="s">
        <v>144</v>
      </c>
      <c r="AW1" s="18" t="s">
        <v>145</v>
      </c>
      <c r="AX1" s="19">
        <f>AN1+1</f>
        <v>5</v>
      </c>
      <c r="AY1" s="18"/>
      <c r="AZ1" s="18"/>
      <c r="BA1" s="18"/>
      <c r="BB1" s="20"/>
      <c r="BC1" s="26"/>
      <c r="BD1" s="87">
        <f>AT1+28</f>
        <v>44732</v>
      </c>
      <c r="BE1" s="88"/>
      <c r="BF1" s="17" t="s">
        <v>144</v>
      </c>
      <c r="BG1" s="18" t="s">
        <v>145</v>
      </c>
      <c r="BH1" s="19">
        <f>AX1+1</f>
        <v>6</v>
      </c>
      <c r="BI1" s="18"/>
      <c r="BJ1" s="18"/>
      <c r="BK1" s="18"/>
      <c r="BL1" s="20"/>
      <c r="BM1" s="26"/>
      <c r="BN1" s="87">
        <f>BD1+28</f>
        <v>44760</v>
      </c>
      <c r="BO1" s="88"/>
      <c r="BP1" s="17" t="s">
        <v>144</v>
      </c>
      <c r="BQ1" s="18" t="s">
        <v>145</v>
      </c>
      <c r="BR1" s="19">
        <f>BH1+1</f>
        <v>7</v>
      </c>
      <c r="BS1" s="18"/>
      <c r="BT1" s="18"/>
      <c r="BU1" s="18"/>
      <c r="BV1" s="20"/>
      <c r="BW1" s="26"/>
      <c r="BX1" s="87">
        <f>BN1+28</f>
        <v>44788</v>
      </c>
      <c r="BY1" s="88"/>
      <c r="BZ1" s="17" t="s">
        <v>144</v>
      </c>
      <c r="CA1" s="18" t="s">
        <v>145</v>
      </c>
      <c r="CB1" s="19">
        <f>BR1+1</f>
        <v>8</v>
      </c>
      <c r="CC1" s="18"/>
      <c r="CD1" s="18"/>
      <c r="CE1" s="18"/>
      <c r="CF1" s="20"/>
      <c r="CG1" s="26"/>
      <c r="CH1" s="87">
        <f>BX1+28</f>
        <v>44816</v>
      </c>
      <c r="CI1" s="88"/>
      <c r="CJ1" s="17" t="s">
        <v>144</v>
      </c>
      <c r="CK1" s="18" t="s">
        <v>145</v>
      </c>
      <c r="CL1" s="19">
        <f>CB1+1</f>
        <v>9</v>
      </c>
      <c r="CM1" s="18"/>
      <c r="CN1" s="18"/>
      <c r="CO1" s="18"/>
      <c r="CP1" s="20"/>
      <c r="CQ1" s="26"/>
      <c r="CR1" s="87">
        <f>CH1+28</f>
        <v>44844</v>
      </c>
      <c r="CS1" s="88"/>
      <c r="CT1" s="17" t="s">
        <v>144</v>
      </c>
      <c r="CU1" s="18" t="s">
        <v>145</v>
      </c>
      <c r="CV1" s="19">
        <f>CL1+1</f>
        <v>10</v>
      </c>
      <c r="CW1" s="18"/>
      <c r="CX1" s="18"/>
      <c r="CY1" s="18"/>
      <c r="CZ1" s="20"/>
      <c r="DA1" s="26"/>
      <c r="DB1" s="87">
        <f>CR1+28</f>
        <v>44872</v>
      </c>
      <c r="DC1" s="88"/>
      <c r="DD1" s="17" t="s">
        <v>144</v>
      </c>
      <c r="DE1" s="18" t="s">
        <v>145</v>
      </c>
      <c r="DF1" s="19">
        <f>CV1+1</f>
        <v>11</v>
      </c>
      <c r="DG1" s="18"/>
      <c r="DH1" s="18"/>
      <c r="DI1" s="18"/>
      <c r="DJ1" s="20"/>
      <c r="DK1" s="26"/>
      <c r="DL1" s="87">
        <f>DB1+28</f>
        <v>44900</v>
      </c>
      <c r="DM1" s="88"/>
      <c r="DN1" s="17" t="s">
        <v>144</v>
      </c>
      <c r="DO1" s="18" t="s">
        <v>145</v>
      </c>
      <c r="DP1" s="19">
        <f>DF1+1</f>
        <v>12</v>
      </c>
      <c r="DQ1" s="18"/>
      <c r="DR1" s="18"/>
      <c r="DS1" s="18"/>
      <c r="DT1" s="20"/>
      <c r="DU1" s="26"/>
      <c r="DV1" s="87">
        <f>DL1+28</f>
        <v>44928</v>
      </c>
      <c r="DW1" s="88"/>
      <c r="DX1" s="17" t="s">
        <v>144</v>
      </c>
      <c r="DY1" s="18" t="s">
        <v>145</v>
      </c>
      <c r="DZ1" s="19">
        <f>DP1+1</f>
        <v>13</v>
      </c>
      <c r="EA1" s="18"/>
      <c r="EB1" s="18"/>
      <c r="EC1" s="18"/>
      <c r="ED1" s="19"/>
      <c r="EE1" s="26"/>
    </row>
    <row r="2" spans="1:141" ht="27.75" customHeight="1">
      <c r="A2" s="89" t="s">
        <v>146</v>
      </c>
      <c r="B2" s="91" t="s">
        <v>147</v>
      </c>
      <c r="C2" s="93" t="s">
        <v>148</v>
      </c>
      <c r="D2" s="95" t="s">
        <v>149</v>
      </c>
      <c r="E2" s="6"/>
      <c r="F2" s="10" t="s">
        <v>150</v>
      </c>
      <c r="G2" s="11" t="s">
        <v>151</v>
      </c>
      <c r="H2" s="14" t="s">
        <v>152</v>
      </c>
      <c r="I2" s="13" t="s">
        <v>153</v>
      </c>
      <c r="J2" s="11" t="s">
        <v>154</v>
      </c>
      <c r="K2" s="14" t="s">
        <v>155</v>
      </c>
      <c r="L2" s="14" t="s">
        <v>189</v>
      </c>
      <c r="M2" s="14" t="s">
        <v>190</v>
      </c>
      <c r="N2" s="16" t="s">
        <v>156</v>
      </c>
      <c r="O2" s="6"/>
      <c r="P2" s="10" t="s">
        <v>150</v>
      </c>
      <c r="Q2" s="11" t="s">
        <v>151</v>
      </c>
      <c r="R2" s="14" t="s">
        <v>152</v>
      </c>
      <c r="S2" s="13" t="s">
        <v>153</v>
      </c>
      <c r="T2" s="11" t="s">
        <v>154</v>
      </c>
      <c r="U2" s="14" t="s">
        <v>155</v>
      </c>
      <c r="V2" s="14" t="s">
        <v>189</v>
      </c>
      <c r="W2" s="14" t="s">
        <v>190</v>
      </c>
      <c r="X2" s="16" t="s">
        <v>156</v>
      </c>
      <c r="Y2" s="6"/>
      <c r="Z2" s="10" t="s">
        <v>150</v>
      </c>
      <c r="AA2" s="11" t="s">
        <v>151</v>
      </c>
      <c r="AB2" s="14" t="s">
        <v>152</v>
      </c>
      <c r="AC2" s="13" t="s">
        <v>153</v>
      </c>
      <c r="AD2" s="11" t="s">
        <v>154</v>
      </c>
      <c r="AE2" s="14" t="s">
        <v>155</v>
      </c>
      <c r="AF2" s="14" t="s">
        <v>189</v>
      </c>
      <c r="AG2" s="14" t="s">
        <v>190</v>
      </c>
      <c r="AH2" s="16" t="s">
        <v>156</v>
      </c>
      <c r="AI2" s="6"/>
      <c r="AJ2" s="10" t="s">
        <v>150</v>
      </c>
      <c r="AK2" s="11" t="s">
        <v>151</v>
      </c>
      <c r="AL2" s="14" t="s">
        <v>152</v>
      </c>
      <c r="AM2" s="13" t="s">
        <v>153</v>
      </c>
      <c r="AN2" s="11" t="s">
        <v>154</v>
      </c>
      <c r="AO2" s="14" t="s">
        <v>155</v>
      </c>
      <c r="AP2" s="14" t="s">
        <v>189</v>
      </c>
      <c r="AQ2" s="14" t="s">
        <v>190</v>
      </c>
      <c r="AR2" s="16" t="s">
        <v>156</v>
      </c>
      <c r="AS2" s="6"/>
      <c r="AT2" s="10" t="s">
        <v>150</v>
      </c>
      <c r="AU2" s="11" t="s">
        <v>151</v>
      </c>
      <c r="AV2" s="14" t="s">
        <v>152</v>
      </c>
      <c r="AW2" s="13" t="s">
        <v>153</v>
      </c>
      <c r="AX2" s="11" t="s">
        <v>154</v>
      </c>
      <c r="AY2" s="14" t="s">
        <v>155</v>
      </c>
      <c r="AZ2" s="14" t="s">
        <v>189</v>
      </c>
      <c r="BA2" s="14" t="s">
        <v>190</v>
      </c>
      <c r="BB2" s="16" t="s">
        <v>156</v>
      </c>
      <c r="BC2" s="6"/>
      <c r="BD2" s="10" t="s">
        <v>150</v>
      </c>
      <c r="BE2" s="11" t="s">
        <v>151</v>
      </c>
      <c r="BF2" s="14" t="s">
        <v>152</v>
      </c>
      <c r="BG2" s="13" t="s">
        <v>153</v>
      </c>
      <c r="BH2" s="11" t="s">
        <v>154</v>
      </c>
      <c r="BI2" s="14" t="s">
        <v>155</v>
      </c>
      <c r="BJ2" s="14" t="s">
        <v>189</v>
      </c>
      <c r="BK2" s="14" t="s">
        <v>190</v>
      </c>
      <c r="BL2" s="16" t="s">
        <v>156</v>
      </c>
      <c r="BM2" s="6"/>
      <c r="BN2" s="10" t="s">
        <v>150</v>
      </c>
      <c r="BO2" s="11" t="s">
        <v>151</v>
      </c>
      <c r="BP2" s="14" t="s">
        <v>152</v>
      </c>
      <c r="BQ2" s="13" t="s">
        <v>153</v>
      </c>
      <c r="BR2" s="11" t="s">
        <v>154</v>
      </c>
      <c r="BS2" s="14" t="s">
        <v>155</v>
      </c>
      <c r="BT2" s="14" t="s">
        <v>189</v>
      </c>
      <c r="BU2" s="14" t="s">
        <v>190</v>
      </c>
      <c r="BV2" s="16" t="s">
        <v>156</v>
      </c>
      <c r="BW2" s="6"/>
      <c r="BX2" s="10" t="s">
        <v>150</v>
      </c>
      <c r="BY2" s="11" t="s">
        <v>151</v>
      </c>
      <c r="BZ2" s="14" t="s">
        <v>152</v>
      </c>
      <c r="CA2" s="13" t="s">
        <v>153</v>
      </c>
      <c r="CB2" s="11" t="s">
        <v>154</v>
      </c>
      <c r="CC2" s="14" t="s">
        <v>155</v>
      </c>
      <c r="CD2" s="14" t="s">
        <v>189</v>
      </c>
      <c r="CE2" s="14" t="s">
        <v>190</v>
      </c>
      <c r="CF2" s="16" t="s">
        <v>156</v>
      </c>
      <c r="CG2" s="6"/>
      <c r="CH2" s="10" t="s">
        <v>150</v>
      </c>
      <c r="CI2" s="11" t="s">
        <v>151</v>
      </c>
      <c r="CJ2" s="14" t="s">
        <v>152</v>
      </c>
      <c r="CK2" s="13" t="s">
        <v>153</v>
      </c>
      <c r="CL2" s="11" t="s">
        <v>154</v>
      </c>
      <c r="CM2" s="14" t="s">
        <v>155</v>
      </c>
      <c r="CN2" s="14" t="s">
        <v>189</v>
      </c>
      <c r="CO2" s="14" t="s">
        <v>190</v>
      </c>
      <c r="CP2" s="16" t="s">
        <v>156</v>
      </c>
      <c r="CQ2" s="6"/>
      <c r="CR2" s="10" t="s">
        <v>150</v>
      </c>
      <c r="CS2" s="11" t="s">
        <v>151</v>
      </c>
      <c r="CT2" s="14" t="s">
        <v>152</v>
      </c>
      <c r="CU2" s="13" t="s">
        <v>153</v>
      </c>
      <c r="CV2" s="11" t="s">
        <v>154</v>
      </c>
      <c r="CW2" s="14" t="s">
        <v>155</v>
      </c>
      <c r="CX2" s="14" t="s">
        <v>189</v>
      </c>
      <c r="CY2" s="14" t="s">
        <v>190</v>
      </c>
      <c r="CZ2" s="16" t="s">
        <v>156</v>
      </c>
      <c r="DA2" s="6"/>
      <c r="DB2" s="10" t="s">
        <v>150</v>
      </c>
      <c r="DC2" s="11" t="s">
        <v>151</v>
      </c>
      <c r="DD2" s="14" t="s">
        <v>152</v>
      </c>
      <c r="DE2" s="13" t="s">
        <v>153</v>
      </c>
      <c r="DF2" s="11" t="s">
        <v>154</v>
      </c>
      <c r="DG2" s="14" t="s">
        <v>155</v>
      </c>
      <c r="DH2" s="14" t="s">
        <v>189</v>
      </c>
      <c r="DI2" s="14" t="s">
        <v>190</v>
      </c>
      <c r="DJ2" s="16" t="s">
        <v>156</v>
      </c>
      <c r="DK2" s="6"/>
      <c r="DL2" s="10" t="s">
        <v>150</v>
      </c>
      <c r="DM2" s="11" t="s">
        <v>151</v>
      </c>
      <c r="DN2" s="14" t="s">
        <v>152</v>
      </c>
      <c r="DO2" s="13" t="s">
        <v>153</v>
      </c>
      <c r="DP2" s="11" t="s">
        <v>154</v>
      </c>
      <c r="DQ2" s="14" t="s">
        <v>155</v>
      </c>
      <c r="DR2" s="14" t="s">
        <v>189</v>
      </c>
      <c r="DS2" s="14" t="s">
        <v>190</v>
      </c>
      <c r="DT2" s="16" t="s">
        <v>156</v>
      </c>
      <c r="DU2" s="6"/>
      <c r="DV2" s="10" t="s">
        <v>150</v>
      </c>
      <c r="DW2" s="11" t="s">
        <v>151</v>
      </c>
      <c r="DX2" s="14" t="s">
        <v>152</v>
      </c>
      <c r="DY2" s="13" t="s">
        <v>153</v>
      </c>
      <c r="DZ2" s="11" t="s">
        <v>154</v>
      </c>
      <c r="EA2" s="14" t="s">
        <v>155</v>
      </c>
      <c r="EB2" s="14" t="s">
        <v>189</v>
      </c>
      <c r="EC2" s="14" t="s">
        <v>190</v>
      </c>
      <c r="ED2" s="21" t="s">
        <v>156</v>
      </c>
      <c r="EE2" s="6"/>
    </row>
    <row r="3" spans="1:141" s="36" customFormat="1" ht="21.6" thickBot="1">
      <c r="A3" s="90"/>
      <c r="B3" s="92"/>
      <c r="C3" s="94"/>
      <c r="D3" s="96"/>
      <c r="E3" s="34"/>
      <c r="F3" s="85" t="str">
        <f>ShipWindow&amp;" day window"</f>
        <v>5 day window</v>
      </c>
      <c r="G3" s="86"/>
      <c r="H3" s="33" t="str">
        <f>OriginLoad&amp;" days"</f>
        <v>4 days</v>
      </c>
      <c r="I3" s="83" t="s">
        <v>157</v>
      </c>
      <c r="J3" s="84"/>
      <c r="K3" s="32" t="str">
        <f>Port2DC&amp;" days"</f>
        <v>6 days</v>
      </c>
      <c r="L3" s="32" t="str">
        <f>TransloadDays&amp;" days"</f>
        <v>3 days</v>
      </c>
      <c r="M3" s="32" t="str">
        <f>RailDays&amp;" days"</f>
        <v>10 days</v>
      </c>
      <c r="N3" s="35" t="s">
        <v>158</v>
      </c>
      <c r="O3" s="34"/>
      <c r="P3" s="85" t="str">
        <f>ShipWindow&amp;" day window"</f>
        <v>5 day window</v>
      </c>
      <c r="Q3" s="86"/>
      <c r="R3" s="33" t="str">
        <f>OriginLoad&amp;" days"</f>
        <v>4 days</v>
      </c>
      <c r="S3" s="83" t="s">
        <v>157</v>
      </c>
      <c r="T3" s="84"/>
      <c r="U3" s="32" t="str">
        <f>Port2DC&amp;" days"</f>
        <v>6 days</v>
      </c>
      <c r="V3" s="32" t="str">
        <f>TransloadDays&amp;" days"</f>
        <v>3 days</v>
      </c>
      <c r="W3" s="32" t="str">
        <f>RailDays&amp;" days"</f>
        <v>10 days</v>
      </c>
      <c r="X3" s="35" t="s">
        <v>158</v>
      </c>
      <c r="Y3" s="34"/>
      <c r="Z3" s="85" t="str">
        <f>ShipWindow&amp;" day window"</f>
        <v>5 day window</v>
      </c>
      <c r="AA3" s="86"/>
      <c r="AB3" s="33" t="str">
        <f>OriginLoad&amp;" days"</f>
        <v>4 days</v>
      </c>
      <c r="AC3" s="83" t="s">
        <v>157</v>
      </c>
      <c r="AD3" s="84"/>
      <c r="AE3" s="32" t="str">
        <f>Port2DC&amp;" days"</f>
        <v>6 days</v>
      </c>
      <c r="AF3" s="32" t="str">
        <f>TransloadDays&amp;" days"</f>
        <v>3 days</v>
      </c>
      <c r="AG3" s="32" t="str">
        <f>RailDays&amp;" days"</f>
        <v>10 days</v>
      </c>
      <c r="AH3" s="35" t="s">
        <v>158</v>
      </c>
      <c r="AI3" s="34"/>
      <c r="AJ3" s="85" t="str">
        <f>ShipWindow&amp;" day window"</f>
        <v>5 day window</v>
      </c>
      <c r="AK3" s="86"/>
      <c r="AL3" s="33" t="str">
        <f>OriginLoad&amp;" days"</f>
        <v>4 days</v>
      </c>
      <c r="AM3" s="83" t="s">
        <v>157</v>
      </c>
      <c r="AN3" s="84"/>
      <c r="AO3" s="32" t="str">
        <f>Port2DC&amp;" days"</f>
        <v>6 days</v>
      </c>
      <c r="AP3" s="32" t="str">
        <f>TransloadDays&amp;" days"</f>
        <v>3 days</v>
      </c>
      <c r="AQ3" s="32" t="str">
        <f>RailDays&amp;" days"</f>
        <v>10 days</v>
      </c>
      <c r="AR3" s="35" t="s">
        <v>158</v>
      </c>
      <c r="AS3" s="34"/>
      <c r="AT3" s="85" t="str">
        <f>ShipWindow&amp;" day window"</f>
        <v>5 day window</v>
      </c>
      <c r="AU3" s="86"/>
      <c r="AV3" s="33" t="str">
        <f>OriginLoad&amp;" days"</f>
        <v>4 days</v>
      </c>
      <c r="AW3" s="83" t="s">
        <v>157</v>
      </c>
      <c r="AX3" s="84"/>
      <c r="AY3" s="32" t="str">
        <f>Port2DC&amp;" days"</f>
        <v>6 days</v>
      </c>
      <c r="AZ3" s="32" t="str">
        <f>TransloadDays&amp;" days"</f>
        <v>3 days</v>
      </c>
      <c r="BA3" s="32" t="str">
        <f>RailDays&amp;" days"</f>
        <v>10 days</v>
      </c>
      <c r="BB3" s="35" t="s">
        <v>158</v>
      </c>
      <c r="BC3" s="34"/>
      <c r="BD3" s="85" t="str">
        <f>ShipWindow&amp;" day window"</f>
        <v>5 day window</v>
      </c>
      <c r="BE3" s="86"/>
      <c r="BF3" s="33" t="str">
        <f>OriginLoad&amp;" days"</f>
        <v>4 days</v>
      </c>
      <c r="BG3" s="83" t="s">
        <v>157</v>
      </c>
      <c r="BH3" s="84"/>
      <c r="BI3" s="32" t="str">
        <f>Port2DC&amp;" days"</f>
        <v>6 days</v>
      </c>
      <c r="BJ3" s="32" t="str">
        <f>TransloadDays&amp;" days"</f>
        <v>3 days</v>
      </c>
      <c r="BK3" s="32" t="str">
        <f>RailDays&amp;" days"</f>
        <v>10 days</v>
      </c>
      <c r="BL3" s="35" t="s">
        <v>158</v>
      </c>
      <c r="BM3" s="34"/>
      <c r="BN3" s="85" t="str">
        <f>ShipWindow&amp;" day window"</f>
        <v>5 day window</v>
      </c>
      <c r="BO3" s="86"/>
      <c r="BP3" s="33" t="str">
        <f>OriginLoad&amp;" days"</f>
        <v>4 days</v>
      </c>
      <c r="BQ3" s="83" t="s">
        <v>157</v>
      </c>
      <c r="BR3" s="84"/>
      <c r="BS3" s="32" t="str">
        <f>Port2DC&amp;" days"</f>
        <v>6 days</v>
      </c>
      <c r="BT3" s="32" t="str">
        <f>TransloadDays&amp;" days"</f>
        <v>3 days</v>
      </c>
      <c r="BU3" s="32" t="str">
        <f>RailDays&amp;" days"</f>
        <v>10 days</v>
      </c>
      <c r="BV3" s="35" t="s">
        <v>158</v>
      </c>
      <c r="BW3" s="34"/>
      <c r="BX3" s="85" t="str">
        <f>ShipWindow&amp;" day window"</f>
        <v>5 day window</v>
      </c>
      <c r="BY3" s="86"/>
      <c r="BZ3" s="33" t="str">
        <f>OriginLoad&amp;" days"</f>
        <v>4 days</v>
      </c>
      <c r="CA3" s="83" t="s">
        <v>157</v>
      </c>
      <c r="CB3" s="84"/>
      <c r="CC3" s="32" t="str">
        <f>Port2DC&amp;" days"</f>
        <v>6 days</v>
      </c>
      <c r="CD3" s="32" t="str">
        <f>TransloadDays&amp;" days"</f>
        <v>3 days</v>
      </c>
      <c r="CE3" s="32" t="str">
        <f>RailDays&amp;" days"</f>
        <v>10 days</v>
      </c>
      <c r="CF3" s="35" t="s">
        <v>158</v>
      </c>
      <c r="CG3" s="34"/>
      <c r="CH3" s="85" t="str">
        <f>ShipWindow&amp;" day window"</f>
        <v>5 day window</v>
      </c>
      <c r="CI3" s="86"/>
      <c r="CJ3" s="33" t="str">
        <f>OriginLoad&amp;" days"</f>
        <v>4 days</v>
      </c>
      <c r="CK3" s="83" t="s">
        <v>157</v>
      </c>
      <c r="CL3" s="84"/>
      <c r="CM3" s="32" t="str">
        <f>Port2DC&amp;" days"</f>
        <v>6 days</v>
      </c>
      <c r="CN3" s="32" t="str">
        <f>TransloadDays&amp;" days"</f>
        <v>3 days</v>
      </c>
      <c r="CO3" s="32" t="str">
        <f>RailDays&amp;" days"</f>
        <v>10 days</v>
      </c>
      <c r="CP3" s="35" t="s">
        <v>158</v>
      </c>
      <c r="CQ3" s="34"/>
      <c r="CR3" s="85" t="str">
        <f>ShipWindow&amp;" day window"</f>
        <v>5 day window</v>
      </c>
      <c r="CS3" s="86"/>
      <c r="CT3" s="33" t="str">
        <f>OriginLoad&amp;" days"</f>
        <v>4 days</v>
      </c>
      <c r="CU3" s="83" t="s">
        <v>157</v>
      </c>
      <c r="CV3" s="84"/>
      <c r="CW3" s="32" t="str">
        <f>Port2DC&amp;" days"</f>
        <v>6 days</v>
      </c>
      <c r="CX3" s="32" t="str">
        <f>TransloadDays&amp;" days"</f>
        <v>3 days</v>
      </c>
      <c r="CY3" s="32" t="str">
        <f>RailDays&amp;" days"</f>
        <v>10 days</v>
      </c>
      <c r="CZ3" s="35" t="s">
        <v>158</v>
      </c>
      <c r="DA3" s="34"/>
      <c r="DB3" s="85" t="str">
        <f>ShipWindow&amp;" day window"</f>
        <v>5 day window</v>
      </c>
      <c r="DC3" s="86"/>
      <c r="DD3" s="33" t="str">
        <f>OriginLoad&amp;" days"</f>
        <v>4 days</v>
      </c>
      <c r="DE3" s="83" t="s">
        <v>157</v>
      </c>
      <c r="DF3" s="84"/>
      <c r="DG3" s="32" t="str">
        <f>Port2DC&amp;" days"</f>
        <v>6 days</v>
      </c>
      <c r="DH3" s="32" t="str">
        <f>TransloadDays&amp;" days"</f>
        <v>3 days</v>
      </c>
      <c r="DI3" s="32" t="str">
        <f>RailDays&amp;" days"</f>
        <v>10 days</v>
      </c>
      <c r="DJ3" s="35" t="s">
        <v>158</v>
      </c>
      <c r="DK3" s="34"/>
      <c r="DL3" s="85" t="str">
        <f>ShipWindow&amp;" day window"</f>
        <v>5 day window</v>
      </c>
      <c r="DM3" s="86"/>
      <c r="DN3" s="33" t="str">
        <f>OriginLoad&amp;" days"</f>
        <v>4 days</v>
      </c>
      <c r="DO3" s="83" t="s">
        <v>157</v>
      </c>
      <c r="DP3" s="84"/>
      <c r="DQ3" s="32" t="str">
        <f>Port2DC&amp;" days"</f>
        <v>6 days</v>
      </c>
      <c r="DR3" s="32" t="str">
        <f>TransloadDays&amp;" days"</f>
        <v>3 days</v>
      </c>
      <c r="DS3" s="32" t="str">
        <f>RailDays&amp;" days"</f>
        <v>10 days</v>
      </c>
      <c r="DT3" s="35" t="s">
        <v>158</v>
      </c>
      <c r="DU3" s="34"/>
      <c r="DV3" s="85" t="str">
        <f>ShipWindow&amp;" day window"</f>
        <v>5 day window</v>
      </c>
      <c r="DW3" s="86"/>
      <c r="DX3" s="33" t="str">
        <f>OriginLoad&amp;" days"</f>
        <v>4 days</v>
      </c>
      <c r="DY3" s="83" t="s">
        <v>157</v>
      </c>
      <c r="DZ3" s="84"/>
      <c r="EA3" s="32" t="str">
        <f>Port2DC&amp;" days"</f>
        <v>6 days</v>
      </c>
      <c r="EB3" s="32" t="str">
        <f>TransloadDays&amp;" days"</f>
        <v>3 days</v>
      </c>
      <c r="EC3" s="32" t="str">
        <f>RailDays&amp;" days"</f>
        <v>10 days</v>
      </c>
      <c r="ED3" s="35" t="s">
        <v>158</v>
      </c>
      <c r="EE3" s="34"/>
    </row>
    <row r="4" spans="1:141" ht="11.25" customHeight="1">
      <c r="A4" s="4" t="s">
        <v>49</v>
      </c>
      <c r="B4" s="4" t="s">
        <v>59</v>
      </c>
      <c r="C4" s="3">
        <f t="shared" ref="C4:C39" si="0">VLOOKUP(A4,PreferredCarrier,3,FALSE)</f>
        <v>2</v>
      </c>
      <c r="D4" s="49">
        <f t="shared" ref="D4:D38" si="1">N4-F4</f>
        <v>30</v>
      </c>
      <c r="E4" s="41"/>
      <c r="F4" s="5">
        <f t="shared" ref="F4:F38" si="2">G4-ShipWindow</f>
        <v>44562</v>
      </c>
      <c r="G4" s="5">
        <f>H4</f>
        <v>44567</v>
      </c>
      <c r="H4" s="28">
        <f t="shared" ref="H4:H38" si="3">I4-OriginLoad</f>
        <v>44567</v>
      </c>
      <c r="I4" s="5">
        <f t="shared" ref="I4:I39" si="4">J4-$C4</f>
        <v>44571</v>
      </c>
      <c r="J4" s="5">
        <f>K4</f>
        <v>44573</v>
      </c>
      <c r="K4" s="5">
        <f t="shared" ref="K4:K38" si="5">L4-Port2DC</f>
        <v>44573</v>
      </c>
      <c r="L4" s="5">
        <f t="shared" ref="L4:L38" si="6">M4-TransloadDays</f>
        <v>44579</v>
      </c>
      <c r="M4" s="5">
        <f t="shared" ref="M4:M38" si="7">N4-RailDays</f>
        <v>44582</v>
      </c>
      <c r="N4" s="12">
        <f t="shared" ref="N4:N43" si="8">$F$1</f>
        <v>44592</v>
      </c>
      <c r="O4" s="24"/>
      <c r="P4" s="5">
        <f t="shared" ref="P4:P38" si="9">Q4-ShipWindow</f>
        <v>44590</v>
      </c>
      <c r="Q4" s="5">
        <f>R4</f>
        <v>44595</v>
      </c>
      <c r="R4" s="28">
        <f t="shared" ref="R4:R38" si="10">S4-OriginLoad</f>
        <v>44595</v>
      </c>
      <c r="S4" s="5">
        <f t="shared" ref="S4:S39" si="11">T4-$C4</f>
        <v>44599</v>
      </c>
      <c r="T4" s="5">
        <f>U4</f>
        <v>44601</v>
      </c>
      <c r="U4" s="5">
        <f t="shared" ref="U4:U38" si="12">V4-Port2DC</f>
        <v>44601</v>
      </c>
      <c r="V4" s="5">
        <f t="shared" ref="V4:V38" si="13">W4-TransloadDays</f>
        <v>44607</v>
      </c>
      <c r="W4" s="5">
        <f t="shared" ref="W4:W38" si="14">X4-RailDays</f>
        <v>44610</v>
      </c>
      <c r="X4" s="12">
        <f t="shared" ref="X4:X43" si="15">$P$1</f>
        <v>44620</v>
      </c>
      <c r="Y4" s="24"/>
      <c r="Z4" s="5">
        <f t="shared" ref="Z4:Z38" si="16">AA4-ShipWindow</f>
        <v>44618</v>
      </c>
      <c r="AA4" s="5">
        <f>AB4</f>
        <v>44623</v>
      </c>
      <c r="AB4" s="28">
        <f t="shared" ref="AB4:AB38" si="17">AC4-OriginLoad</f>
        <v>44623</v>
      </c>
      <c r="AC4" s="5">
        <f t="shared" ref="AC4:AC39" si="18">AD4-$C4</f>
        <v>44627</v>
      </c>
      <c r="AD4" s="5">
        <f>AE4</f>
        <v>44629</v>
      </c>
      <c r="AE4" s="5">
        <f t="shared" ref="AE4:AE38" si="19">AF4-Port2DC</f>
        <v>44629</v>
      </c>
      <c r="AF4" s="5">
        <f t="shared" ref="AF4:AF38" si="20">AG4-TransloadDays</f>
        <v>44635</v>
      </c>
      <c r="AG4" s="5">
        <f t="shared" ref="AG4:AG38" si="21">AH4-RailDays</f>
        <v>44638</v>
      </c>
      <c r="AH4" s="12">
        <f t="shared" ref="AH4:AH43" si="22">$Z$1</f>
        <v>44648</v>
      </c>
      <c r="AI4" s="24"/>
      <c r="AJ4" s="5">
        <f t="shared" ref="AJ4:AJ38" si="23">AK4-ShipWindow</f>
        <v>44646</v>
      </c>
      <c r="AK4" s="5">
        <f>AL4</f>
        <v>44651</v>
      </c>
      <c r="AL4" s="28">
        <f t="shared" ref="AL4:AL38" si="24">AM4-OriginLoad</f>
        <v>44651</v>
      </c>
      <c r="AM4" s="5">
        <f t="shared" ref="AM4:AM39" si="25">AN4-$C4</f>
        <v>44655</v>
      </c>
      <c r="AN4" s="5">
        <f>AO4</f>
        <v>44657</v>
      </c>
      <c r="AO4" s="5">
        <f t="shared" ref="AO4:AO38" si="26">AP4-Port2DC</f>
        <v>44657</v>
      </c>
      <c r="AP4" s="5">
        <f t="shared" ref="AP4:AP38" si="27">AQ4-TransloadDays</f>
        <v>44663</v>
      </c>
      <c r="AQ4" s="5">
        <f t="shared" ref="AQ4:AQ38" si="28">AR4-RailDays</f>
        <v>44666</v>
      </c>
      <c r="AR4" s="12">
        <f t="shared" ref="AR4:AR43" si="29">$AJ$1</f>
        <v>44676</v>
      </c>
      <c r="AS4" s="24"/>
      <c r="AT4" s="5">
        <f t="shared" ref="AT4:AT38" si="30">AU4-ShipWindow</f>
        <v>44674</v>
      </c>
      <c r="AU4" s="5">
        <f>AV4</f>
        <v>44679</v>
      </c>
      <c r="AV4" s="28">
        <f t="shared" ref="AV4:AV38" si="31">AW4-OriginLoad</f>
        <v>44679</v>
      </c>
      <c r="AW4" s="5">
        <f t="shared" ref="AW4:AW39" si="32">AX4-$C4</f>
        <v>44683</v>
      </c>
      <c r="AX4" s="5">
        <f>AY4</f>
        <v>44685</v>
      </c>
      <c r="AY4" s="5">
        <f t="shared" ref="AY4:AY38" si="33">AZ4-Port2DC</f>
        <v>44685</v>
      </c>
      <c r="AZ4" s="5">
        <f t="shared" ref="AZ4:AZ38" si="34">BA4-TransloadDays</f>
        <v>44691</v>
      </c>
      <c r="BA4" s="5">
        <f t="shared" ref="BA4:BA38" si="35">BB4-RailDays</f>
        <v>44694</v>
      </c>
      <c r="BB4" s="12">
        <f t="shared" ref="BB4:BB43" si="36">$AT$1</f>
        <v>44704</v>
      </c>
      <c r="BC4" s="24"/>
      <c r="BD4" s="5">
        <f t="shared" ref="BD4:BD38" si="37">BE4-ShipWindow</f>
        <v>44702</v>
      </c>
      <c r="BE4" s="5">
        <f>BF4</f>
        <v>44707</v>
      </c>
      <c r="BF4" s="28">
        <f t="shared" ref="BF4:BF38" si="38">BG4-OriginLoad</f>
        <v>44707</v>
      </c>
      <c r="BG4" s="5">
        <f t="shared" ref="BG4:BG39" si="39">BH4-$C4</f>
        <v>44711</v>
      </c>
      <c r="BH4" s="5">
        <f>BI4</f>
        <v>44713</v>
      </c>
      <c r="BI4" s="5">
        <f t="shared" ref="BI4:BI38" si="40">BJ4-Port2DC</f>
        <v>44713</v>
      </c>
      <c r="BJ4" s="5">
        <f t="shared" ref="BJ4:BJ38" si="41">BK4-TransloadDays</f>
        <v>44719</v>
      </c>
      <c r="BK4" s="5">
        <f t="shared" ref="BK4:BK38" si="42">BL4-RailDays</f>
        <v>44722</v>
      </c>
      <c r="BL4" s="12">
        <f t="shared" ref="BL4:BL43" si="43">$BD$1</f>
        <v>44732</v>
      </c>
      <c r="BM4" s="24"/>
      <c r="BN4" s="5">
        <f t="shared" ref="BN4:BN38" si="44">BO4-ShipWindow</f>
        <v>44730</v>
      </c>
      <c r="BO4" s="5">
        <f>BP4</f>
        <v>44735</v>
      </c>
      <c r="BP4" s="28">
        <f t="shared" ref="BP4:BP38" si="45">BQ4-OriginLoad</f>
        <v>44735</v>
      </c>
      <c r="BQ4" s="5">
        <f t="shared" ref="BQ4:BQ39" si="46">BR4-$C4</f>
        <v>44739</v>
      </c>
      <c r="BR4" s="5">
        <f>BS4</f>
        <v>44741</v>
      </c>
      <c r="BS4" s="5">
        <f t="shared" ref="BS4:BS38" si="47">BT4-Port2DC</f>
        <v>44741</v>
      </c>
      <c r="BT4" s="5">
        <f t="shared" ref="BT4:BT38" si="48">BU4-TransloadDays</f>
        <v>44747</v>
      </c>
      <c r="BU4" s="5">
        <f t="shared" ref="BU4:BU38" si="49">BV4-RailDays</f>
        <v>44750</v>
      </c>
      <c r="BV4" s="12">
        <f t="shared" ref="BV4:BV43" si="50">$BN$1</f>
        <v>44760</v>
      </c>
      <c r="BW4" s="24"/>
      <c r="BX4" s="5">
        <f t="shared" ref="BX4:BX38" si="51">BY4-ShipWindow</f>
        <v>44758</v>
      </c>
      <c r="BY4" s="5">
        <f>BZ4</f>
        <v>44763</v>
      </c>
      <c r="BZ4" s="28">
        <f t="shared" ref="BZ4:BZ38" si="52">CA4-OriginLoad</f>
        <v>44763</v>
      </c>
      <c r="CA4" s="5">
        <f t="shared" ref="CA4:CA39" si="53">CB4-$C4</f>
        <v>44767</v>
      </c>
      <c r="CB4" s="5">
        <f>CC4</f>
        <v>44769</v>
      </c>
      <c r="CC4" s="5">
        <f t="shared" ref="CC4:CC38" si="54">CD4-Port2DC</f>
        <v>44769</v>
      </c>
      <c r="CD4" s="5">
        <f t="shared" ref="CD4:CD38" si="55">CE4-TransloadDays</f>
        <v>44775</v>
      </c>
      <c r="CE4" s="5">
        <f t="shared" ref="CE4:CE38" si="56">CF4-RailDays</f>
        <v>44778</v>
      </c>
      <c r="CF4" s="12">
        <f t="shared" ref="CF4:CF43" si="57">$BX$1</f>
        <v>44788</v>
      </c>
      <c r="CG4" s="24"/>
      <c r="CH4" s="5">
        <f t="shared" ref="CH4:CH38" si="58">CI4-ShipWindow</f>
        <v>44786</v>
      </c>
      <c r="CI4" s="5">
        <f>CJ4</f>
        <v>44791</v>
      </c>
      <c r="CJ4" s="28">
        <f t="shared" ref="CJ4:CJ38" si="59">CK4-OriginLoad</f>
        <v>44791</v>
      </c>
      <c r="CK4" s="5">
        <f t="shared" ref="CK4:CK39" si="60">CL4-$C4</f>
        <v>44795</v>
      </c>
      <c r="CL4" s="5">
        <f>CM4</f>
        <v>44797</v>
      </c>
      <c r="CM4" s="5">
        <f t="shared" ref="CM4:CM38" si="61">CN4-Port2DC</f>
        <v>44797</v>
      </c>
      <c r="CN4" s="5">
        <f t="shared" ref="CN4:CN38" si="62">CO4-TransloadDays</f>
        <v>44803</v>
      </c>
      <c r="CO4" s="5">
        <f t="shared" ref="CO4:CO38" si="63">CP4-RailDays</f>
        <v>44806</v>
      </c>
      <c r="CP4" s="12">
        <f t="shared" ref="CP4:CP43" si="64">$CH$1</f>
        <v>44816</v>
      </c>
      <c r="CQ4" s="24"/>
      <c r="CR4" s="5">
        <f t="shared" ref="CR4:CR38" si="65">CS4-ShipWindow</f>
        <v>44814</v>
      </c>
      <c r="CS4" s="5">
        <f>CT4</f>
        <v>44819</v>
      </c>
      <c r="CT4" s="28">
        <f t="shared" ref="CT4:CT38" si="66">CU4-OriginLoad</f>
        <v>44819</v>
      </c>
      <c r="CU4" s="5">
        <f t="shared" ref="CU4:CU39" si="67">CV4-$C4</f>
        <v>44823</v>
      </c>
      <c r="CV4" s="5">
        <f>CW4</f>
        <v>44825</v>
      </c>
      <c r="CW4" s="5">
        <f t="shared" ref="CW4:CW38" si="68">CX4-Port2DC</f>
        <v>44825</v>
      </c>
      <c r="CX4" s="5">
        <f t="shared" ref="CX4:CX38" si="69">CY4-TransloadDays</f>
        <v>44831</v>
      </c>
      <c r="CY4" s="5">
        <f t="shared" ref="CY4:CY38" si="70">CZ4-RailDays</f>
        <v>44834</v>
      </c>
      <c r="CZ4" s="12">
        <f t="shared" ref="CZ4:CZ43" si="71">$CR$1</f>
        <v>44844</v>
      </c>
      <c r="DA4" s="24"/>
      <c r="DB4" s="5">
        <f t="shared" ref="DB4:DB38" si="72">DC4-ShipWindow</f>
        <v>44842</v>
      </c>
      <c r="DC4" s="5">
        <f>DD4</f>
        <v>44847</v>
      </c>
      <c r="DD4" s="28">
        <f t="shared" ref="DD4:DD38" si="73">DE4-OriginLoad</f>
        <v>44847</v>
      </c>
      <c r="DE4" s="5">
        <f t="shared" ref="DE4:DE39" si="74">DF4-$C4</f>
        <v>44851</v>
      </c>
      <c r="DF4" s="5">
        <f>DG4</f>
        <v>44853</v>
      </c>
      <c r="DG4" s="5">
        <f t="shared" ref="DG4:DG38" si="75">DH4-Port2DC</f>
        <v>44853</v>
      </c>
      <c r="DH4" s="5">
        <f t="shared" ref="DH4:DH38" si="76">DI4-TransloadDays</f>
        <v>44859</v>
      </c>
      <c r="DI4" s="5">
        <f t="shared" ref="DI4:DI38" si="77">DJ4-RailDays</f>
        <v>44862</v>
      </c>
      <c r="DJ4" s="12">
        <f t="shared" ref="DJ4:DJ43" si="78">$DB$1</f>
        <v>44872</v>
      </c>
      <c r="DK4" s="24"/>
      <c r="DL4" s="5">
        <f t="shared" ref="DL4:DL38" si="79">DM4-ShipWindow</f>
        <v>44870</v>
      </c>
      <c r="DM4" s="5">
        <f>DN4</f>
        <v>44875</v>
      </c>
      <c r="DN4" s="28">
        <f t="shared" ref="DN4:DN38" si="80">DO4-OriginLoad</f>
        <v>44875</v>
      </c>
      <c r="DO4" s="5">
        <f t="shared" ref="DO4:DO39" si="81">DP4-$C4</f>
        <v>44879</v>
      </c>
      <c r="DP4" s="5">
        <f>DQ4</f>
        <v>44881</v>
      </c>
      <c r="DQ4" s="5">
        <f t="shared" ref="DQ4:DQ38" si="82">DR4-Port2DC</f>
        <v>44881</v>
      </c>
      <c r="DR4" s="5">
        <f t="shared" ref="DR4:DR38" si="83">DS4-TransloadDays</f>
        <v>44887</v>
      </c>
      <c r="DS4" s="5">
        <f t="shared" ref="DS4:DS38" si="84">DT4-RailDays</f>
        <v>44890</v>
      </c>
      <c r="DT4" s="12">
        <f t="shared" ref="DT4:DT43" si="85">$DL$1</f>
        <v>44900</v>
      </c>
      <c r="DU4" s="24"/>
      <c r="DV4" s="5">
        <f t="shared" ref="DV4:DV38" si="86">DW4-ShipWindow</f>
        <v>44898</v>
      </c>
      <c r="DW4" s="5">
        <f>DX4</f>
        <v>44903</v>
      </c>
      <c r="DX4" s="28">
        <f t="shared" ref="DX4:DX38" si="87">DY4-OriginLoad</f>
        <v>44903</v>
      </c>
      <c r="DY4" s="5">
        <f t="shared" ref="DY4:DY39" si="88">DZ4-$C4</f>
        <v>44907</v>
      </c>
      <c r="DZ4" s="5">
        <f>EA4</f>
        <v>44909</v>
      </c>
      <c r="EA4" s="5">
        <f t="shared" ref="EA4:EA38" si="89">EB4-Port2DC</f>
        <v>44909</v>
      </c>
      <c r="EB4" s="5">
        <f t="shared" ref="EB4:EB38" si="90">EC4-TransloadDays</f>
        <v>44915</v>
      </c>
      <c r="EC4" s="5">
        <f t="shared" ref="EC4:EC38" si="91">ED4-RailDays</f>
        <v>44918</v>
      </c>
      <c r="ED4" s="12">
        <f t="shared" ref="ED4:ED43" si="92">$DV$1</f>
        <v>44928</v>
      </c>
      <c r="EE4" s="24"/>
      <c r="EF4" s="37"/>
      <c r="EG4" s="37"/>
      <c r="EH4" s="37"/>
      <c r="EI4" s="37"/>
      <c r="EJ4" s="37"/>
      <c r="EK4" s="37"/>
    </row>
    <row r="5" spans="1:141" ht="11.25" customHeight="1">
      <c r="A5" s="4" t="s">
        <v>131</v>
      </c>
      <c r="B5" s="4" t="s">
        <v>132</v>
      </c>
      <c r="C5" s="3">
        <f t="shared" si="0"/>
        <v>2</v>
      </c>
      <c r="D5" s="49">
        <f t="shared" ref="D5:D6" si="93">N5-F5</f>
        <v>30</v>
      </c>
      <c r="E5" s="41"/>
      <c r="F5" s="5">
        <f t="shared" ref="F5:F6" si="94">G5-ShipWindow</f>
        <v>44562</v>
      </c>
      <c r="G5" s="5">
        <f>H5</f>
        <v>44567</v>
      </c>
      <c r="H5" s="28">
        <f t="shared" ref="H5:H6" si="95">I5-OriginLoad</f>
        <v>44567</v>
      </c>
      <c r="I5" s="5">
        <f t="shared" si="4"/>
        <v>44571</v>
      </c>
      <c r="J5" s="5">
        <f>K5</f>
        <v>44573</v>
      </c>
      <c r="K5" s="5">
        <f t="shared" ref="K5:K6" si="96">L5-Port2DC</f>
        <v>44573</v>
      </c>
      <c r="L5" s="5">
        <f t="shared" ref="L5:L6" si="97">M5-TransloadDays</f>
        <v>44579</v>
      </c>
      <c r="M5" s="5">
        <f t="shared" ref="M5:M6" si="98">N5-RailDays</f>
        <v>44582</v>
      </c>
      <c r="N5" s="12">
        <f t="shared" si="8"/>
        <v>44592</v>
      </c>
      <c r="O5" s="24"/>
      <c r="P5" s="5">
        <f t="shared" ref="P5:P6" si="99">Q5-ShipWindow</f>
        <v>44590</v>
      </c>
      <c r="Q5" s="5">
        <f>R5</f>
        <v>44595</v>
      </c>
      <c r="R5" s="28">
        <f t="shared" ref="R5:R6" si="100">S5-OriginLoad</f>
        <v>44595</v>
      </c>
      <c r="S5" s="5">
        <f t="shared" si="11"/>
        <v>44599</v>
      </c>
      <c r="T5" s="5">
        <f>U5</f>
        <v>44601</v>
      </c>
      <c r="U5" s="5">
        <f t="shared" ref="U5:U6" si="101">V5-Port2DC</f>
        <v>44601</v>
      </c>
      <c r="V5" s="5">
        <f t="shared" ref="V5:V6" si="102">W5-TransloadDays</f>
        <v>44607</v>
      </c>
      <c r="W5" s="5">
        <f t="shared" ref="W5:W6" si="103">X5-RailDays</f>
        <v>44610</v>
      </c>
      <c r="X5" s="12">
        <f t="shared" si="15"/>
        <v>44620</v>
      </c>
      <c r="Y5" s="24"/>
      <c r="Z5" s="5">
        <f t="shared" ref="Z5:Z6" si="104">AA5-ShipWindow</f>
        <v>44618</v>
      </c>
      <c r="AA5" s="5">
        <f>AB5</f>
        <v>44623</v>
      </c>
      <c r="AB5" s="28">
        <f t="shared" ref="AB5:AB6" si="105">AC5-OriginLoad</f>
        <v>44623</v>
      </c>
      <c r="AC5" s="5">
        <f t="shared" si="18"/>
        <v>44627</v>
      </c>
      <c r="AD5" s="5">
        <f>AE5</f>
        <v>44629</v>
      </c>
      <c r="AE5" s="5">
        <f t="shared" ref="AE5:AE6" si="106">AF5-Port2DC</f>
        <v>44629</v>
      </c>
      <c r="AF5" s="5">
        <f t="shared" ref="AF5:AF6" si="107">AG5-TransloadDays</f>
        <v>44635</v>
      </c>
      <c r="AG5" s="5">
        <f t="shared" ref="AG5:AG6" si="108">AH5-RailDays</f>
        <v>44638</v>
      </c>
      <c r="AH5" s="12">
        <f t="shared" si="22"/>
        <v>44648</v>
      </c>
      <c r="AI5" s="24"/>
      <c r="AJ5" s="5">
        <f t="shared" ref="AJ5:AJ6" si="109">AK5-ShipWindow</f>
        <v>44646</v>
      </c>
      <c r="AK5" s="5">
        <f>AL5</f>
        <v>44651</v>
      </c>
      <c r="AL5" s="28">
        <f t="shared" ref="AL5:AL6" si="110">AM5-OriginLoad</f>
        <v>44651</v>
      </c>
      <c r="AM5" s="5">
        <f t="shared" si="25"/>
        <v>44655</v>
      </c>
      <c r="AN5" s="5">
        <f>AO5</f>
        <v>44657</v>
      </c>
      <c r="AO5" s="5">
        <f t="shared" ref="AO5:AO6" si="111">AP5-Port2DC</f>
        <v>44657</v>
      </c>
      <c r="AP5" s="5">
        <f t="shared" ref="AP5:AP6" si="112">AQ5-TransloadDays</f>
        <v>44663</v>
      </c>
      <c r="AQ5" s="5">
        <f t="shared" ref="AQ5:AQ6" si="113">AR5-RailDays</f>
        <v>44666</v>
      </c>
      <c r="AR5" s="12">
        <f t="shared" si="29"/>
        <v>44676</v>
      </c>
      <c r="AS5" s="24"/>
      <c r="AT5" s="5">
        <f t="shared" ref="AT5:AT6" si="114">AU5-ShipWindow</f>
        <v>44674</v>
      </c>
      <c r="AU5" s="5">
        <f>AV5</f>
        <v>44679</v>
      </c>
      <c r="AV5" s="28">
        <f t="shared" ref="AV5:AV6" si="115">AW5-OriginLoad</f>
        <v>44679</v>
      </c>
      <c r="AW5" s="5">
        <f t="shared" si="32"/>
        <v>44683</v>
      </c>
      <c r="AX5" s="5">
        <f>AY5</f>
        <v>44685</v>
      </c>
      <c r="AY5" s="5">
        <f t="shared" ref="AY5:AY6" si="116">AZ5-Port2DC</f>
        <v>44685</v>
      </c>
      <c r="AZ5" s="5">
        <f t="shared" ref="AZ5:AZ6" si="117">BA5-TransloadDays</f>
        <v>44691</v>
      </c>
      <c r="BA5" s="5">
        <f t="shared" ref="BA5:BA6" si="118">BB5-RailDays</f>
        <v>44694</v>
      </c>
      <c r="BB5" s="12">
        <f t="shared" si="36"/>
        <v>44704</v>
      </c>
      <c r="BC5" s="24"/>
      <c r="BD5" s="5">
        <f t="shared" ref="BD5:BD6" si="119">BE5-ShipWindow</f>
        <v>44702</v>
      </c>
      <c r="BE5" s="5">
        <f>BF5</f>
        <v>44707</v>
      </c>
      <c r="BF5" s="28">
        <f t="shared" ref="BF5:BF6" si="120">BG5-OriginLoad</f>
        <v>44707</v>
      </c>
      <c r="BG5" s="5">
        <f t="shared" si="39"/>
        <v>44711</v>
      </c>
      <c r="BH5" s="5">
        <f>BI5</f>
        <v>44713</v>
      </c>
      <c r="BI5" s="5">
        <f t="shared" ref="BI5:BI6" si="121">BJ5-Port2DC</f>
        <v>44713</v>
      </c>
      <c r="BJ5" s="5">
        <f t="shared" ref="BJ5:BJ6" si="122">BK5-TransloadDays</f>
        <v>44719</v>
      </c>
      <c r="BK5" s="5">
        <f t="shared" ref="BK5:BK6" si="123">BL5-RailDays</f>
        <v>44722</v>
      </c>
      <c r="BL5" s="12">
        <f t="shared" si="43"/>
        <v>44732</v>
      </c>
      <c r="BM5" s="24"/>
      <c r="BN5" s="5">
        <f t="shared" ref="BN5:BN6" si="124">BO5-ShipWindow</f>
        <v>44730</v>
      </c>
      <c r="BO5" s="5">
        <f>BP5</f>
        <v>44735</v>
      </c>
      <c r="BP5" s="28">
        <f t="shared" ref="BP5:BP6" si="125">BQ5-OriginLoad</f>
        <v>44735</v>
      </c>
      <c r="BQ5" s="5">
        <f t="shared" si="46"/>
        <v>44739</v>
      </c>
      <c r="BR5" s="5">
        <f>BS5</f>
        <v>44741</v>
      </c>
      <c r="BS5" s="5">
        <f t="shared" ref="BS5:BS6" si="126">BT5-Port2DC</f>
        <v>44741</v>
      </c>
      <c r="BT5" s="5">
        <f t="shared" ref="BT5:BT6" si="127">BU5-TransloadDays</f>
        <v>44747</v>
      </c>
      <c r="BU5" s="5">
        <f t="shared" ref="BU5:BU6" si="128">BV5-RailDays</f>
        <v>44750</v>
      </c>
      <c r="BV5" s="12">
        <f t="shared" si="50"/>
        <v>44760</v>
      </c>
      <c r="BW5" s="24"/>
      <c r="BX5" s="5">
        <f t="shared" ref="BX5:BX6" si="129">BY5-ShipWindow</f>
        <v>44758</v>
      </c>
      <c r="BY5" s="5">
        <f>BZ5</f>
        <v>44763</v>
      </c>
      <c r="BZ5" s="28">
        <f t="shared" ref="BZ5:BZ6" si="130">CA5-OriginLoad</f>
        <v>44763</v>
      </c>
      <c r="CA5" s="5">
        <f t="shared" si="53"/>
        <v>44767</v>
      </c>
      <c r="CB5" s="5">
        <f>CC5</f>
        <v>44769</v>
      </c>
      <c r="CC5" s="5">
        <f t="shared" ref="CC5:CC6" si="131">CD5-Port2DC</f>
        <v>44769</v>
      </c>
      <c r="CD5" s="5">
        <f t="shared" ref="CD5:CD6" si="132">CE5-TransloadDays</f>
        <v>44775</v>
      </c>
      <c r="CE5" s="5">
        <f t="shared" ref="CE5:CE6" si="133">CF5-RailDays</f>
        <v>44778</v>
      </c>
      <c r="CF5" s="12">
        <f t="shared" si="57"/>
        <v>44788</v>
      </c>
      <c r="CG5" s="24"/>
      <c r="CH5" s="5">
        <f t="shared" ref="CH5:CH6" si="134">CI5-ShipWindow</f>
        <v>44786</v>
      </c>
      <c r="CI5" s="5">
        <f>CJ5</f>
        <v>44791</v>
      </c>
      <c r="CJ5" s="28">
        <f t="shared" ref="CJ5:CJ6" si="135">CK5-OriginLoad</f>
        <v>44791</v>
      </c>
      <c r="CK5" s="5">
        <f t="shared" si="60"/>
        <v>44795</v>
      </c>
      <c r="CL5" s="5">
        <f>CM5</f>
        <v>44797</v>
      </c>
      <c r="CM5" s="5">
        <f t="shared" ref="CM5:CM6" si="136">CN5-Port2DC</f>
        <v>44797</v>
      </c>
      <c r="CN5" s="5">
        <f t="shared" ref="CN5:CN6" si="137">CO5-TransloadDays</f>
        <v>44803</v>
      </c>
      <c r="CO5" s="5">
        <f t="shared" ref="CO5:CO6" si="138">CP5-RailDays</f>
        <v>44806</v>
      </c>
      <c r="CP5" s="12">
        <f t="shared" si="64"/>
        <v>44816</v>
      </c>
      <c r="CQ5" s="24"/>
      <c r="CR5" s="5">
        <f t="shared" ref="CR5:CR6" si="139">CS5-ShipWindow</f>
        <v>44814</v>
      </c>
      <c r="CS5" s="5">
        <f>CT5</f>
        <v>44819</v>
      </c>
      <c r="CT5" s="28">
        <f t="shared" ref="CT5:CT6" si="140">CU5-OriginLoad</f>
        <v>44819</v>
      </c>
      <c r="CU5" s="5">
        <f t="shared" si="67"/>
        <v>44823</v>
      </c>
      <c r="CV5" s="5">
        <f>CW5</f>
        <v>44825</v>
      </c>
      <c r="CW5" s="5">
        <f t="shared" ref="CW5:CW6" si="141">CX5-Port2DC</f>
        <v>44825</v>
      </c>
      <c r="CX5" s="5">
        <f t="shared" ref="CX5:CX6" si="142">CY5-TransloadDays</f>
        <v>44831</v>
      </c>
      <c r="CY5" s="5">
        <f t="shared" ref="CY5:CY6" si="143">CZ5-RailDays</f>
        <v>44834</v>
      </c>
      <c r="CZ5" s="12">
        <f t="shared" si="71"/>
        <v>44844</v>
      </c>
      <c r="DA5" s="24"/>
      <c r="DB5" s="5">
        <f t="shared" ref="DB5:DB6" si="144">DC5-ShipWindow</f>
        <v>44842</v>
      </c>
      <c r="DC5" s="5">
        <f>DD5</f>
        <v>44847</v>
      </c>
      <c r="DD5" s="28">
        <f t="shared" ref="DD5:DD6" si="145">DE5-OriginLoad</f>
        <v>44847</v>
      </c>
      <c r="DE5" s="5">
        <f t="shared" si="74"/>
        <v>44851</v>
      </c>
      <c r="DF5" s="5">
        <f>DG5</f>
        <v>44853</v>
      </c>
      <c r="DG5" s="5">
        <f t="shared" ref="DG5:DG6" si="146">DH5-Port2DC</f>
        <v>44853</v>
      </c>
      <c r="DH5" s="5">
        <f t="shared" ref="DH5:DH6" si="147">DI5-TransloadDays</f>
        <v>44859</v>
      </c>
      <c r="DI5" s="5">
        <f t="shared" ref="DI5:DI6" si="148">DJ5-RailDays</f>
        <v>44862</v>
      </c>
      <c r="DJ5" s="12">
        <f t="shared" si="78"/>
        <v>44872</v>
      </c>
      <c r="DK5" s="24"/>
      <c r="DL5" s="5">
        <f t="shared" ref="DL5:DL6" si="149">DM5-ShipWindow</f>
        <v>44870</v>
      </c>
      <c r="DM5" s="5">
        <f>DN5</f>
        <v>44875</v>
      </c>
      <c r="DN5" s="28">
        <f t="shared" ref="DN5:DN6" si="150">DO5-OriginLoad</f>
        <v>44875</v>
      </c>
      <c r="DO5" s="5">
        <f t="shared" si="81"/>
        <v>44879</v>
      </c>
      <c r="DP5" s="5">
        <f>DQ5</f>
        <v>44881</v>
      </c>
      <c r="DQ5" s="5">
        <f t="shared" ref="DQ5:DQ6" si="151">DR5-Port2DC</f>
        <v>44881</v>
      </c>
      <c r="DR5" s="5">
        <f t="shared" ref="DR5:DR6" si="152">DS5-TransloadDays</f>
        <v>44887</v>
      </c>
      <c r="DS5" s="5">
        <f t="shared" ref="DS5:DS6" si="153">DT5-RailDays</f>
        <v>44890</v>
      </c>
      <c r="DT5" s="12">
        <f t="shared" si="85"/>
        <v>44900</v>
      </c>
      <c r="DU5" s="24"/>
      <c r="DV5" s="5">
        <f t="shared" ref="DV5:DV6" si="154">DW5-ShipWindow</f>
        <v>44898</v>
      </c>
      <c r="DW5" s="5">
        <f>DX5</f>
        <v>44903</v>
      </c>
      <c r="DX5" s="28">
        <f t="shared" ref="DX5:DX6" si="155">DY5-OriginLoad</f>
        <v>44903</v>
      </c>
      <c r="DY5" s="5">
        <f t="shared" si="88"/>
        <v>44907</v>
      </c>
      <c r="DZ5" s="5">
        <f>EA5</f>
        <v>44909</v>
      </c>
      <c r="EA5" s="5">
        <f t="shared" ref="EA5:EA6" si="156">EB5-Port2DC</f>
        <v>44909</v>
      </c>
      <c r="EB5" s="5">
        <f t="shared" ref="EB5:EB6" si="157">EC5-TransloadDays</f>
        <v>44915</v>
      </c>
      <c r="EC5" s="5">
        <f t="shared" ref="EC5:EC6" si="158">ED5-RailDays</f>
        <v>44918</v>
      </c>
      <c r="ED5" s="12">
        <f t="shared" si="92"/>
        <v>44928</v>
      </c>
      <c r="EE5" s="24"/>
      <c r="EF5" s="37"/>
      <c r="EG5" s="37"/>
      <c r="EH5" s="37"/>
      <c r="EI5" s="37"/>
      <c r="EJ5" s="37"/>
      <c r="EK5" s="37"/>
    </row>
    <row r="6" spans="1:141" ht="11.25" customHeight="1">
      <c r="A6" s="4" t="s">
        <v>128</v>
      </c>
      <c r="B6" s="4" t="s">
        <v>132</v>
      </c>
      <c r="C6" s="3">
        <f t="shared" si="0"/>
        <v>2</v>
      </c>
      <c r="D6" s="49">
        <f t="shared" si="93"/>
        <v>30</v>
      </c>
      <c r="E6" s="41"/>
      <c r="F6" s="5">
        <f t="shared" si="94"/>
        <v>44562</v>
      </c>
      <c r="G6" s="5">
        <f>H6</f>
        <v>44567</v>
      </c>
      <c r="H6" s="28">
        <f t="shared" si="95"/>
        <v>44567</v>
      </c>
      <c r="I6" s="5">
        <f t="shared" si="4"/>
        <v>44571</v>
      </c>
      <c r="J6" s="5">
        <f>K6</f>
        <v>44573</v>
      </c>
      <c r="K6" s="5">
        <f t="shared" si="96"/>
        <v>44573</v>
      </c>
      <c r="L6" s="5">
        <f t="shared" si="97"/>
        <v>44579</v>
      </c>
      <c r="M6" s="5">
        <f t="shared" si="98"/>
        <v>44582</v>
      </c>
      <c r="N6" s="12">
        <f t="shared" si="8"/>
        <v>44592</v>
      </c>
      <c r="O6" s="24"/>
      <c r="P6" s="5">
        <f t="shared" si="99"/>
        <v>44590</v>
      </c>
      <c r="Q6" s="5">
        <f>R6</f>
        <v>44595</v>
      </c>
      <c r="R6" s="28">
        <f t="shared" si="100"/>
        <v>44595</v>
      </c>
      <c r="S6" s="5">
        <f t="shared" si="11"/>
        <v>44599</v>
      </c>
      <c r="T6" s="5">
        <f>U6</f>
        <v>44601</v>
      </c>
      <c r="U6" s="5">
        <f t="shared" si="101"/>
        <v>44601</v>
      </c>
      <c r="V6" s="5">
        <f t="shared" si="102"/>
        <v>44607</v>
      </c>
      <c r="W6" s="5">
        <f t="shared" si="103"/>
        <v>44610</v>
      </c>
      <c r="X6" s="12">
        <f t="shared" si="15"/>
        <v>44620</v>
      </c>
      <c r="Y6" s="24"/>
      <c r="Z6" s="5">
        <f t="shared" si="104"/>
        <v>44618</v>
      </c>
      <c r="AA6" s="5">
        <f>AB6</f>
        <v>44623</v>
      </c>
      <c r="AB6" s="28">
        <f t="shared" si="105"/>
        <v>44623</v>
      </c>
      <c r="AC6" s="5">
        <f t="shared" si="18"/>
        <v>44627</v>
      </c>
      <c r="AD6" s="5">
        <f>AE6</f>
        <v>44629</v>
      </c>
      <c r="AE6" s="5">
        <f t="shared" si="106"/>
        <v>44629</v>
      </c>
      <c r="AF6" s="5">
        <f t="shared" si="107"/>
        <v>44635</v>
      </c>
      <c r="AG6" s="5">
        <f t="shared" si="108"/>
        <v>44638</v>
      </c>
      <c r="AH6" s="12">
        <f t="shared" si="22"/>
        <v>44648</v>
      </c>
      <c r="AI6" s="24"/>
      <c r="AJ6" s="5">
        <f t="shared" si="109"/>
        <v>44646</v>
      </c>
      <c r="AK6" s="5">
        <f>AL6</f>
        <v>44651</v>
      </c>
      <c r="AL6" s="28">
        <f t="shared" si="110"/>
        <v>44651</v>
      </c>
      <c r="AM6" s="5">
        <f t="shared" si="25"/>
        <v>44655</v>
      </c>
      <c r="AN6" s="5">
        <f>AO6</f>
        <v>44657</v>
      </c>
      <c r="AO6" s="5">
        <f t="shared" si="111"/>
        <v>44657</v>
      </c>
      <c r="AP6" s="5">
        <f t="shared" si="112"/>
        <v>44663</v>
      </c>
      <c r="AQ6" s="5">
        <f t="shared" si="113"/>
        <v>44666</v>
      </c>
      <c r="AR6" s="12">
        <f t="shared" si="29"/>
        <v>44676</v>
      </c>
      <c r="AS6" s="24"/>
      <c r="AT6" s="5">
        <f t="shared" si="114"/>
        <v>44674</v>
      </c>
      <c r="AU6" s="5">
        <f>AV6</f>
        <v>44679</v>
      </c>
      <c r="AV6" s="28">
        <f t="shared" si="115"/>
        <v>44679</v>
      </c>
      <c r="AW6" s="5">
        <f t="shared" si="32"/>
        <v>44683</v>
      </c>
      <c r="AX6" s="5">
        <f>AY6</f>
        <v>44685</v>
      </c>
      <c r="AY6" s="5">
        <f t="shared" si="116"/>
        <v>44685</v>
      </c>
      <c r="AZ6" s="5">
        <f t="shared" si="117"/>
        <v>44691</v>
      </c>
      <c r="BA6" s="5">
        <f t="shared" si="118"/>
        <v>44694</v>
      </c>
      <c r="BB6" s="12">
        <f t="shared" si="36"/>
        <v>44704</v>
      </c>
      <c r="BC6" s="24"/>
      <c r="BD6" s="5">
        <f t="shared" si="119"/>
        <v>44702</v>
      </c>
      <c r="BE6" s="5">
        <f>BF6</f>
        <v>44707</v>
      </c>
      <c r="BF6" s="28">
        <f t="shared" si="120"/>
        <v>44707</v>
      </c>
      <c r="BG6" s="5">
        <f t="shared" si="39"/>
        <v>44711</v>
      </c>
      <c r="BH6" s="5">
        <f>BI6</f>
        <v>44713</v>
      </c>
      <c r="BI6" s="5">
        <f t="shared" si="121"/>
        <v>44713</v>
      </c>
      <c r="BJ6" s="5">
        <f t="shared" si="122"/>
        <v>44719</v>
      </c>
      <c r="BK6" s="5">
        <f t="shared" si="123"/>
        <v>44722</v>
      </c>
      <c r="BL6" s="12">
        <f t="shared" si="43"/>
        <v>44732</v>
      </c>
      <c r="BM6" s="24"/>
      <c r="BN6" s="5">
        <f t="shared" si="124"/>
        <v>44730</v>
      </c>
      <c r="BO6" s="5">
        <f>BP6</f>
        <v>44735</v>
      </c>
      <c r="BP6" s="28">
        <f t="shared" si="125"/>
        <v>44735</v>
      </c>
      <c r="BQ6" s="5">
        <f t="shared" si="46"/>
        <v>44739</v>
      </c>
      <c r="BR6" s="5">
        <f>BS6</f>
        <v>44741</v>
      </c>
      <c r="BS6" s="5">
        <f t="shared" si="126"/>
        <v>44741</v>
      </c>
      <c r="BT6" s="5">
        <f t="shared" si="127"/>
        <v>44747</v>
      </c>
      <c r="BU6" s="5">
        <f t="shared" si="128"/>
        <v>44750</v>
      </c>
      <c r="BV6" s="12">
        <f t="shared" si="50"/>
        <v>44760</v>
      </c>
      <c r="BW6" s="24"/>
      <c r="BX6" s="5">
        <f t="shared" si="129"/>
        <v>44758</v>
      </c>
      <c r="BY6" s="5">
        <f>BZ6</f>
        <v>44763</v>
      </c>
      <c r="BZ6" s="28">
        <f t="shared" si="130"/>
        <v>44763</v>
      </c>
      <c r="CA6" s="5">
        <f t="shared" si="53"/>
        <v>44767</v>
      </c>
      <c r="CB6" s="5">
        <f>CC6</f>
        <v>44769</v>
      </c>
      <c r="CC6" s="5">
        <f t="shared" si="131"/>
        <v>44769</v>
      </c>
      <c r="CD6" s="5">
        <f t="shared" si="132"/>
        <v>44775</v>
      </c>
      <c r="CE6" s="5">
        <f t="shared" si="133"/>
        <v>44778</v>
      </c>
      <c r="CF6" s="12">
        <f t="shared" si="57"/>
        <v>44788</v>
      </c>
      <c r="CG6" s="24"/>
      <c r="CH6" s="5">
        <f t="shared" si="134"/>
        <v>44786</v>
      </c>
      <c r="CI6" s="5">
        <f>CJ6</f>
        <v>44791</v>
      </c>
      <c r="CJ6" s="28">
        <f t="shared" si="135"/>
        <v>44791</v>
      </c>
      <c r="CK6" s="5">
        <f t="shared" si="60"/>
        <v>44795</v>
      </c>
      <c r="CL6" s="5">
        <f>CM6</f>
        <v>44797</v>
      </c>
      <c r="CM6" s="5">
        <f t="shared" si="136"/>
        <v>44797</v>
      </c>
      <c r="CN6" s="5">
        <f t="shared" si="137"/>
        <v>44803</v>
      </c>
      <c r="CO6" s="5">
        <f t="shared" si="138"/>
        <v>44806</v>
      </c>
      <c r="CP6" s="12">
        <f t="shared" si="64"/>
        <v>44816</v>
      </c>
      <c r="CQ6" s="24"/>
      <c r="CR6" s="5">
        <f t="shared" si="139"/>
        <v>44814</v>
      </c>
      <c r="CS6" s="5">
        <f>CT6</f>
        <v>44819</v>
      </c>
      <c r="CT6" s="28">
        <f t="shared" si="140"/>
        <v>44819</v>
      </c>
      <c r="CU6" s="5">
        <f t="shared" si="67"/>
        <v>44823</v>
      </c>
      <c r="CV6" s="5">
        <f>CW6</f>
        <v>44825</v>
      </c>
      <c r="CW6" s="5">
        <f t="shared" si="141"/>
        <v>44825</v>
      </c>
      <c r="CX6" s="5">
        <f t="shared" si="142"/>
        <v>44831</v>
      </c>
      <c r="CY6" s="5">
        <f t="shared" si="143"/>
        <v>44834</v>
      </c>
      <c r="CZ6" s="12">
        <f t="shared" si="71"/>
        <v>44844</v>
      </c>
      <c r="DA6" s="24"/>
      <c r="DB6" s="5">
        <f t="shared" si="144"/>
        <v>44842</v>
      </c>
      <c r="DC6" s="5">
        <f>DD6</f>
        <v>44847</v>
      </c>
      <c r="DD6" s="28">
        <f t="shared" si="145"/>
        <v>44847</v>
      </c>
      <c r="DE6" s="5">
        <f t="shared" si="74"/>
        <v>44851</v>
      </c>
      <c r="DF6" s="5">
        <f>DG6</f>
        <v>44853</v>
      </c>
      <c r="DG6" s="5">
        <f t="shared" si="146"/>
        <v>44853</v>
      </c>
      <c r="DH6" s="5">
        <f t="shared" si="147"/>
        <v>44859</v>
      </c>
      <c r="DI6" s="5">
        <f t="shared" si="148"/>
        <v>44862</v>
      </c>
      <c r="DJ6" s="12">
        <f t="shared" si="78"/>
        <v>44872</v>
      </c>
      <c r="DK6" s="24"/>
      <c r="DL6" s="5">
        <f t="shared" si="149"/>
        <v>44870</v>
      </c>
      <c r="DM6" s="5">
        <f>DN6</f>
        <v>44875</v>
      </c>
      <c r="DN6" s="28">
        <f t="shared" si="150"/>
        <v>44875</v>
      </c>
      <c r="DO6" s="5">
        <f t="shared" si="81"/>
        <v>44879</v>
      </c>
      <c r="DP6" s="5">
        <f>DQ6</f>
        <v>44881</v>
      </c>
      <c r="DQ6" s="5">
        <f t="shared" si="151"/>
        <v>44881</v>
      </c>
      <c r="DR6" s="5">
        <f t="shared" si="152"/>
        <v>44887</v>
      </c>
      <c r="DS6" s="5">
        <f t="shared" si="153"/>
        <v>44890</v>
      </c>
      <c r="DT6" s="12">
        <f t="shared" si="85"/>
        <v>44900</v>
      </c>
      <c r="DU6" s="24"/>
      <c r="DV6" s="5">
        <f t="shared" si="154"/>
        <v>44898</v>
      </c>
      <c r="DW6" s="5">
        <f>DX6</f>
        <v>44903</v>
      </c>
      <c r="DX6" s="28">
        <f t="shared" si="155"/>
        <v>44903</v>
      </c>
      <c r="DY6" s="5">
        <f t="shared" si="88"/>
        <v>44907</v>
      </c>
      <c r="DZ6" s="5">
        <f>EA6</f>
        <v>44909</v>
      </c>
      <c r="EA6" s="5">
        <f t="shared" si="156"/>
        <v>44909</v>
      </c>
      <c r="EB6" s="5">
        <f t="shared" si="157"/>
        <v>44915</v>
      </c>
      <c r="EC6" s="5">
        <f t="shared" si="158"/>
        <v>44918</v>
      </c>
      <c r="ED6" s="12">
        <f t="shared" si="92"/>
        <v>44928</v>
      </c>
      <c r="EE6" s="24"/>
      <c r="EF6" s="37"/>
      <c r="EG6" s="37"/>
      <c r="EH6" s="37"/>
      <c r="EI6" s="37"/>
      <c r="EJ6" s="37"/>
      <c r="EK6" s="37"/>
    </row>
    <row r="7" spans="1:141" ht="11.25" customHeight="1">
      <c r="A7" s="4" t="s">
        <v>63</v>
      </c>
      <c r="B7" s="4" t="s">
        <v>65</v>
      </c>
      <c r="C7" s="3">
        <f t="shared" si="0"/>
        <v>2</v>
      </c>
      <c r="D7" s="49">
        <f t="shared" si="1"/>
        <v>30</v>
      </c>
      <c r="E7" s="41"/>
      <c r="F7" s="5">
        <f t="shared" si="2"/>
        <v>44562</v>
      </c>
      <c r="G7" s="5">
        <f t="shared" ref="G7:G38" si="159">H7</f>
        <v>44567</v>
      </c>
      <c r="H7" s="28">
        <f t="shared" si="3"/>
        <v>44567</v>
      </c>
      <c r="I7" s="5">
        <f t="shared" si="4"/>
        <v>44571</v>
      </c>
      <c r="J7" s="5">
        <f t="shared" ref="J7:J38" si="160">K7</f>
        <v>44573</v>
      </c>
      <c r="K7" s="5">
        <f t="shared" si="5"/>
        <v>44573</v>
      </c>
      <c r="L7" s="5">
        <f t="shared" si="6"/>
        <v>44579</v>
      </c>
      <c r="M7" s="5">
        <f t="shared" si="7"/>
        <v>44582</v>
      </c>
      <c r="N7" s="12">
        <f t="shared" si="8"/>
        <v>44592</v>
      </c>
      <c r="O7" s="24"/>
      <c r="P7" s="5">
        <f t="shared" si="9"/>
        <v>44590</v>
      </c>
      <c r="Q7" s="5">
        <f t="shared" ref="Q7:Q38" si="161">R7</f>
        <v>44595</v>
      </c>
      <c r="R7" s="28">
        <f t="shared" si="10"/>
        <v>44595</v>
      </c>
      <c r="S7" s="5">
        <f t="shared" si="11"/>
        <v>44599</v>
      </c>
      <c r="T7" s="5">
        <f t="shared" ref="T7:T38" si="162">U7</f>
        <v>44601</v>
      </c>
      <c r="U7" s="5">
        <f t="shared" si="12"/>
        <v>44601</v>
      </c>
      <c r="V7" s="5">
        <f t="shared" si="13"/>
        <v>44607</v>
      </c>
      <c r="W7" s="5">
        <f t="shared" si="14"/>
        <v>44610</v>
      </c>
      <c r="X7" s="12">
        <f t="shared" si="15"/>
        <v>44620</v>
      </c>
      <c r="Y7" s="24"/>
      <c r="Z7" s="5">
        <f t="shared" si="16"/>
        <v>44618</v>
      </c>
      <c r="AA7" s="5">
        <f t="shared" ref="AA7:AA38" si="163">AB7</f>
        <v>44623</v>
      </c>
      <c r="AB7" s="28">
        <f t="shared" si="17"/>
        <v>44623</v>
      </c>
      <c r="AC7" s="5">
        <f t="shared" si="18"/>
        <v>44627</v>
      </c>
      <c r="AD7" s="5">
        <f t="shared" ref="AD7:AD38" si="164">AE7</f>
        <v>44629</v>
      </c>
      <c r="AE7" s="5">
        <f t="shared" si="19"/>
        <v>44629</v>
      </c>
      <c r="AF7" s="5">
        <f t="shared" si="20"/>
        <v>44635</v>
      </c>
      <c r="AG7" s="5">
        <f t="shared" si="21"/>
        <v>44638</v>
      </c>
      <c r="AH7" s="12">
        <f t="shared" si="22"/>
        <v>44648</v>
      </c>
      <c r="AI7" s="24"/>
      <c r="AJ7" s="5">
        <f t="shared" si="23"/>
        <v>44646</v>
      </c>
      <c r="AK7" s="5">
        <f t="shared" ref="AK7:AK38" si="165">AL7</f>
        <v>44651</v>
      </c>
      <c r="AL7" s="28">
        <f t="shared" si="24"/>
        <v>44651</v>
      </c>
      <c r="AM7" s="5">
        <f t="shared" si="25"/>
        <v>44655</v>
      </c>
      <c r="AN7" s="5">
        <f t="shared" ref="AN7:AN38" si="166">AO7</f>
        <v>44657</v>
      </c>
      <c r="AO7" s="5">
        <f t="shared" si="26"/>
        <v>44657</v>
      </c>
      <c r="AP7" s="5">
        <f t="shared" si="27"/>
        <v>44663</v>
      </c>
      <c r="AQ7" s="5">
        <f t="shared" si="28"/>
        <v>44666</v>
      </c>
      <c r="AR7" s="12">
        <f t="shared" si="29"/>
        <v>44676</v>
      </c>
      <c r="AS7" s="24"/>
      <c r="AT7" s="5">
        <f t="shared" si="30"/>
        <v>44674</v>
      </c>
      <c r="AU7" s="5">
        <f t="shared" ref="AU7:AU38" si="167">AV7</f>
        <v>44679</v>
      </c>
      <c r="AV7" s="28">
        <f t="shared" si="31"/>
        <v>44679</v>
      </c>
      <c r="AW7" s="5">
        <f t="shared" si="32"/>
        <v>44683</v>
      </c>
      <c r="AX7" s="5">
        <f t="shared" ref="AX7:AX38" si="168">AY7</f>
        <v>44685</v>
      </c>
      <c r="AY7" s="5">
        <f t="shared" si="33"/>
        <v>44685</v>
      </c>
      <c r="AZ7" s="5">
        <f t="shared" si="34"/>
        <v>44691</v>
      </c>
      <c r="BA7" s="5">
        <f t="shared" si="35"/>
        <v>44694</v>
      </c>
      <c r="BB7" s="12">
        <f t="shared" si="36"/>
        <v>44704</v>
      </c>
      <c r="BC7" s="24"/>
      <c r="BD7" s="5">
        <f t="shared" si="37"/>
        <v>44702</v>
      </c>
      <c r="BE7" s="5">
        <f t="shared" ref="BE7:BE38" si="169">BF7</f>
        <v>44707</v>
      </c>
      <c r="BF7" s="28">
        <f t="shared" si="38"/>
        <v>44707</v>
      </c>
      <c r="BG7" s="5">
        <f t="shared" si="39"/>
        <v>44711</v>
      </c>
      <c r="BH7" s="5">
        <f t="shared" ref="BH7:BH38" si="170">BI7</f>
        <v>44713</v>
      </c>
      <c r="BI7" s="5">
        <f t="shared" si="40"/>
        <v>44713</v>
      </c>
      <c r="BJ7" s="5">
        <f t="shared" si="41"/>
        <v>44719</v>
      </c>
      <c r="BK7" s="5">
        <f t="shared" si="42"/>
        <v>44722</v>
      </c>
      <c r="BL7" s="12">
        <f t="shared" si="43"/>
        <v>44732</v>
      </c>
      <c r="BM7" s="24"/>
      <c r="BN7" s="5">
        <f t="shared" si="44"/>
        <v>44730</v>
      </c>
      <c r="BO7" s="5">
        <f t="shared" ref="BO7:BO38" si="171">BP7</f>
        <v>44735</v>
      </c>
      <c r="BP7" s="28">
        <f t="shared" si="45"/>
        <v>44735</v>
      </c>
      <c r="BQ7" s="5">
        <f t="shared" si="46"/>
        <v>44739</v>
      </c>
      <c r="BR7" s="5">
        <f t="shared" ref="BR7:BR38" si="172">BS7</f>
        <v>44741</v>
      </c>
      <c r="BS7" s="5">
        <f t="shared" si="47"/>
        <v>44741</v>
      </c>
      <c r="BT7" s="5">
        <f t="shared" si="48"/>
        <v>44747</v>
      </c>
      <c r="BU7" s="5">
        <f t="shared" si="49"/>
        <v>44750</v>
      </c>
      <c r="BV7" s="12">
        <f t="shared" si="50"/>
        <v>44760</v>
      </c>
      <c r="BW7" s="24"/>
      <c r="BX7" s="5">
        <f t="shared" si="51"/>
        <v>44758</v>
      </c>
      <c r="BY7" s="5">
        <f t="shared" ref="BY7:BY38" si="173">BZ7</f>
        <v>44763</v>
      </c>
      <c r="BZ7" s="28">
        <f t="shared" si="52"/>
        <v>44763</v>
      </c>
      <c r="CA7" s="5">
        <f t="shared" si="53"/>
        <v>44767</v>
      </c>
      <c r="CB7" s="5">
        <f t="shared" ref="CB7:CB38" si="174">CC7</f>
        <v>44769</v>
      </c>
      <c r="CC7" s="5">
        <f t="shared" si="54"/>
        <v>44769</v>
      </c>
      <c r="CD7" s="5">
        <f t="shared" si="55"/>
        <v>44775</v>
      </c>
      <c r="CE7" s="5">
        <f t="shared" si="56"/>
        <v>44778</v>
      </c>
      <c r="CF7" s="12">
        <f t="shared" si="57"/>
        <v>44788</v>
      </c>
      <c r="CG7" s="24"/>
      <c r="CH7" s="5">
        <f t="shared" si="58"/>
        <v>44786</v>
      </c>
      <c r="CI7" s="5">
        <f t="shared" ref="CI7:CI38" si="175">CJ7</f>
        <v>44791</v>
      </c>
      <c r="CJ7" s="28">
        <f t="shared" si="59"/>
        <v>44791</v>
      </c>
      <c r="CK7" s="5">
        <f t="shared" si="60"/>
        <v>44795</v>
      </c>
      <c r="CL7" s="5">
        <f t="shared" ref="CL7:CL38" si="176">CM7</f>
        <v>44797</v>
      </c>
      <c r="CM7" s="5">
        <f t="shared" si="61"/>
        <v>44797</v>
      </c>
      <c r="CN7" s="5">
        <f t="shared" si="62"/>
        <v>44803</v>
      </c>
      <c r="CO7" s="5">
        <f t="shared" si="63"/>
        <v>44806</v>
      </c>
      <c r="CP7" s="12">
        <f t="shared" si="64"/>
        <v>44816</v>
      </c>
      <c r="CQ7" s="24"/>
      <c r="CR7" s="5">
        <f t="shared" si="65"/>
        <v>44814</v>
      </c>
      <c r="CS7" s="5">
        <f t="shared" ref="CS7:CS38" si="177">CT7</f>
        <v>44819</v>
      </c>
      <c r="CT7" s="28">
        <f t="shared" si="66"/>
        <v>44819</v>
      </c>
      <c r="CU7" s="5">
        <f t="shared" si="67"/>
        <v>44823</v>
      </c>
      <c r="CV7" s="5">
        <f t="shared" ref="CV7:CV38" si="178">CW7</f>
        <v>44825</v>
      </c>
      <c r="CW7" s="5">
        <f t="shared" si="68"/>
        <v>44825</v>
      </c>
      <c r="CX7" s="5">
        <f t="shared" si="69"/>
        <v>44831</v>
      </c>
      <c r="CY7" s="5">
        <f t="shared" si="70"/>
        <v>44834</v>
      </c>
      <c r="CZ7" s="12">
        <f t="shared" si="71"/>
        <v>44844</v>
      </c>
      <c r="DA7" s="24"/>
      <c r="DB7" s="5">
        <f t="shared" si="72"/>
        <v>44842</v>
      </c>
      <c r="DC7" s="5">
        <f t="shared" ref="DC7:DC38" si="179">DD7</f>
        <v>44847</v>
      </c>
      <c r="DD7" s="28">
        <f t="shared" si="73"/>
        <v>44847</v>
      </c>
      <c r="DE7" s="5">
        <f t="shared" si="74"/>
        <v>44851</v>
      </c>
      <c r="DF7" s="5">
        <f t="shared" ref="DF7:DF38" si="180">DG7</f>
        <v>44853</v>
      </c>
      <c r="DG7" s="5">
        <f t="shared" si="75"/>
        <v>44853</v>
      </c>
      <c r="DH7" s="5">
        <f t="shared" si="76"/>
        <v>44859</v>
      </c>
      <c r="DI7" s="5">
        <f t="shared" si="77"/>
        <v>44862</v>
      </c>
      <c r="DJ7" s="12">
        <f t="shared" si="78"/>
        <v>44872</v>
      </c>
      <c r="DK7" s="24"/>
      <c r="DL7" s="5">
        <f t="shared" si="79"/>
        <v>44870</v>
      </c>
      <c r="DM7" s="5">
        <f t="shared" ref="DM7:DM38" si="181">DN7</f>
        <v>44875</v>
      </c>
      <c r="DN7" s="28">
        <f t="shared" si="80"/>
        <v>44875</v>
      </c>
      <c r="DO7" s="5">
        <f t="shared" si="81"/>
        <v>44879</v>
      </c>
      <c r="DP7" s="5">
        <f t="shared" ref="DP7:DP38" si="182">DQ7</f>
        <v>44881</v>
      </c>
      <c r="DQ7" s="5">
        <f t="shared" si="82"/>
        <v>44881</v>
      </c>
      <c r="DR7" s="5">
        <f t="shared" si="83"/>
        <v>44887</v>
      </c>
      <c r="DS7" s="5">
        <f t="shared" si="84"/>
        <v>44890</v>
      </c>
      <c r="DT7" s="12">
        <f t="shared" si="85"/>
        <v>44900</v>
      </c>
      <c r="DU7" s="24"/>
      <c r="DV7" s="5">
        <f t="shared" si="86"/>
        <v>44898</v>
      </c>
      <c r="DW7" s="5">
        <f t="shared" ref="DW7:DW38" si="183">DX7</f>
        <v>44903</v>
      </c>
      <c r="DX7" s="28">
        <f t="shared" si="87"/>
        <v>44903</v>
      </c>
      <c r="DY7" s="5">
        <f t="shared" si="88"/>
        <v>44907</v>
      </c>
      <c r="DZ7" s="5">
        <f t="shared" ref="DZ7:DZ38" si="184">EA7</f>
        <v>44909</v>
      </c>
      <c r="EA7" s="5">
        <f t="shared" si="89"/>
        <v>44909</v>
      </c>
      <c r="EB7" s="5">
        <f t="shared" si="90"/>
        <v>44915</v>
      </c>
      <c r="EC7" s="5">
        <f t="shared" si="91"/>
        <v>44918</v>
      </c>
      <c r="ED7" s="12">
        <f t="shared" si="92"/>
        <v>44928</v>
      </c>
      <c r="EE7" s="24"/>
      <c r="EF7" s="37"/>
      <c r="EG7" s="37"/>
      <c r="EH7" s="37"/>
      <c r="EI7" s="37"/>
      <c r="EJ7" s="37"/>
      <c r="EK7" s="37"/>
    </row>
    <row r="8" spans="1:141" ht="11.25" customHeight="1">
      <c r="A8" s="4" t="s">
        <v>66</v>
      </c>
      <c r="B8" s="4" t="s">
        <v>65</v>
      </c>
      <c r="C8" s="3">
        <f t="shared" si="0"/>
        <v>2</v>
      </c>
      <c r="D8" s="49">
        <f t="shared" si="1"/>
        <v>30</v>
      </c>
      <c r="E8" s="41"/>
      <c r="F8" s="5">
        <f t="shared" si="2"/>
        <v>44562</v>
      </c>
      <c r="G8" s="5">
        <f t="shared" si="159"/>
        <v>44567</v>
      </c>
      <c r="H8" s="28">
        <f t="shared" si="3"/>
        <v>44567</v>
      </c>
      <c r="I8" s="5">
        <f t="shared" si="4"/>
        <v>44571</v>
      </c>
      <c r="J8" s="5">
        <f t="shared" si="160"/>
        <v>44573</v>
      </c>
      <c r="K8" s="5">
        <f t="shared" si="5"/>
        <v>44573</v>
      </c>
      <c r="L8" s="5">
        <f t="shared" si="6"/>
        <v>44579</v>
      </c>
      <c r="M8" s="5">
        <f t="shared" si="7"/>
        <v>44582</v>
      </c>
      <c r="N8" s="12">
        <f t="shared" si="8"/>
        <v>44592</v>
      </c>
      <c r="O8" s="24"/>
      <c r="P8" s="5">
        <f t="shared" si="9"/>
        <v>44590</v>
      </c>
      <c r="Q8" s="5">
        <f t="shared" si="161"/>
        <v>44595</v>
      </c>
      <c r="R8" s="28">
        <f t="shared" si="10"/>
        <v>44595</v>
      </c>
      <c r="S8" s="5">
        <f t="shared" si="11"/>
        <v>44599</v>
      </c>
      <c r="T8" s="5">
        <f t="shared" si="162"/>
        <v>44601</v>
      </c>
      <c r="U8" s="5">
        <f t="shared" si="12"/>
        <v>44601</v>
      </c>
      <c r="V8" s="5">
        <f t="shared" si="13"/>
        <v>44607</v>
      </c>
      <c r="W8" s="5">
        <f t="shared" si="14"/>
        <v>44610</v>
      </c>
      <c r="X8" s="12">
        <f t="shared" si="15"/>
        <v>44620</v>
      </c>
      <c r="Y8" s="24"/>
      <c r="Z8" s="5">
        <f t="shared" si="16"/>
        <v>44618</v>
      </c>
      <c r="AA8" s="5">
        <f t="shared" si="163"/>
        <v>44623</v>
      </c>
      <c r="AB8" s="28">
        <f t="shared" si="17"/>
        <v>44623</v>
      </c>
      <c r="AC8" s="5">
        <f t="shared" si="18"/>
        <v>44627</v>
      </c>
      <c r="AD8" s="5">
        <f t="shared" si="164"/>
        <v>44629</v>
      </c>
      <c r="AE8" s="5">
        <f t="shared" si="19"/>
        <v>44629</v>
      </c>
      <c r="AF8" s="5">
        <f t="shared" si="20"/>
        <v>44635</v>
      </c>
      <c r="AG8" s="5">
        <f t="shared" si="21"/>
        <v>44638</v>
      </c>
      <c r="AH8" s="12">
        <f t="shared" si="22"/>
        <v>44648</v>
      </c>
      <c r="AI8" s="24"/>
      <c r="AJ8" s="5">
        <f t="shared" si="23"/>
        <v>44646</v>
      </c>
      <c r="AK8" s="5">
        <f t="shared" si="165"/>
        <v>44651</v>
      </c>
      <c r="AL8" s="28">
        <f t="shared" si="24"/>
        <v>44651</v>
      </c>
      <c r="AM8" s="5">
        <f t="shared" si="25"/>
        <v>44655</v>
      </c>
      <c r="AN8" s="5">
        <f t="shared" si="166"/>
        <v>44657</v>
      </c>
      <c r="AO8" s="5">
        <f t="shared" si="26"/>
        <v>44657</v>
      </c>
      <c r="AP8" s="5">
        <f t="shared" si="27"/>
        <v>44663</v>
      </c>
      <c r="AQ8" s="5">
        <f t="shared" si="28"/>
        <v>44666</v>
      </c>
      <c r="AR8" s="12">
        <f t="shared" si="29"/>
        <v>44676</v>
      </c>
      <c r="AS8" s="24"/>
      <c r="AT8" s="5">
        <f t="shared" si="30"/>
        <v>44674</v>
      </c>
      <c r="AU8" s="5">
        <f t="shared" si="167"/>
        <v>44679</v>
      </c>
      <c r="AV8" s="28">
        <f t="shared" si="31"/>
        <v>44679</v>
      </c>
      <c r="AW8" s="5">
        <f t="shared" si="32"/>
        <v>44683</v>
      </c>
      <c r="AX8" s="5">
        <f t="shared" si="168"/>
        <v>44685</v>
      </c>
      <c r="AY8" s="5">
        <f t="shared" si="33"/>
        <v>44685</v>
      </c>
      <c r="AZ8" s="5">
        <f t="shared" si="34"/>
        <v>44691</v>
      </c>
      <c r="BA8" s="5">
        <f t="shared" si="35"/>
        <v>44694</v>
      </c>
      <c r="BB8" s="12">
        <f t="shared" si="36"/>
        <v>44704</v>
      </c>
      <c r="BC8" s="24"/>
      <c r="BD8" s="5">
        <f t="shared" si="37"/>
        <v>44702</v>
      </c>
      <c r="BE8" s="5">
        <f t="shared" si="169"/>
        <v>44707</v>
      </c>
      <c r="BF8" s="28">
        <f t="shared" si="38"/>
        <v>44707</v>
      </c>
      <c r="BG8" s="5">
        <f t="shared" si="39"/>
        <v>44711</v>
      </c>
      <c r="BH8" s="5">
        <f t="shared" si="170"/>
        <v>44713</v>
      </c>
      <c r="BI8" s="5">
        <f t="shared" si="40"/>
        <v>44713</v>
      </c>
      <c r="BJ8" s="5">
        <f t="shared" si="41"/>
        <v>44719</v>
      </c>
      <c r="BK8" s="5">
        <f t="shared" si="42"/>
        <v>44722</v>
      </c>
      <c r="BL8" s="12">
        <f t="shared" si="43"/>
        <v>44732</v>
      </c>
      <c r="BM8" s="24"/>
      <c r="BN8" s="5">
        <f t="shared" si="44"/>
        <v>44730</v>
      </c>
      <c r="BO8" s="5">
        <f t="shared" si="171"/>
        <v>44735</v>
      </c>
      <c r="BP8" s="28">
        <f t="shared" si="45"/>
        <v>44735</v>
      </c>
      <c r="BQ8" s="5">
        <f t="shared" si="46"/>
        <v>44739</v>
      </c>
      <c r="BR8" s="5">
        <f t="shared" si="172"/>
        <v>44741</v>
      </c>
      <c r="BS8" s="5">
        <f t="shared" si="47"/>
        <v>44741</v>
      </c>
      <c r="BT8" s="5">
        <f t="shared" si="48"/>
        <v>44747</v>
      </c>
      <c r="BU8" s="5">
        <f t="shared" si="49"/>
        <v>44750</v>
      </c>
      <c r="BV8" s="12">
        <f t="shared" si="50"/>
        <v>44760</v>
      </c>
      <c r="BW8" s="24"/>
      <c r="BX8" s="5">
        <f t="shared" si="51"/>
        <v>44758</v>
      </c>
      <c r="BY8" s="5">
        <f t="shared" si="173"/>
        <v>44763</v>
      </c>
      <c r="BZ8" s="28">
        <f t="shared" si="52"/>
        <v>44763</v>
      </c>
      <c r="CA8" s="5">
        <f t="shared" si="53"/>
        <v>44767</v>
      </c>
      <c r="CB8" s="5">
        <f t="shared" si="174"/>
        <v>44769</v>
      </c>
      <c r="CC8" s="5">
        <f t="shared" si="54"/>
        <v>44769</v>
      </c>
      <c r="CD8" s="5">
        <f t="shared" si="55"/>
        <v>44775</v>
      </c>
      <c r="CE8" s="5">
        <f t="shared" si="56"/>
        <v>44778</v>
      </c>
      <c r="CF8" s="12">
        <f t="shared" si="57"/>
        <v>44788</v>
      </c>
      <c r="CG8" s="24"/>
      <c r="CH8" s="5">
        <f t="shared" si="58"/>
        <v>44786</v>
      </c>
      <c r="CI8" s="5">
        <f t="shared" si="175"/>
        <v>44791</v>
      </c>
      <c r="CJ8" s="28">
        <f t="shared" si="59"/>
        <v>44791</v>
      </c>
      <c r="CK8" s="5">
        <f t="shared" si="60"/>
        <v>44795</v>
      </c>
      <c r="CL8" s="5">
        <f t="shared" si="176"/>
        <v>44797</v>
      </c>
      <c r="CM8" s="5">
        <f t="shared" si="61"/>
        <v>44797</v>
      </c>
      <c r="CN8" s="5">
        <f t="shared" si="62"/>
        <v>44803</v>
      </c>
      <c r="CO8" s="5">
        <f t="shared" si="63"/>
        <v>44806</v>
      </c>
      <c r="CP8" s="12">
        <f t="shared" si="64"/>
        <v>44816</v>
      </c>
      <c r="CQ8" s="24"/>
      <c r="CR8" s="5">
        <f t="shared" si="65"/>
        <v>44814</v>
      </c>
      <c r="CS8" s="5">
        <f t="shared" si="177"/>
        <v>44819</v>
      </c>
      <c r="CT8" s="28">
        <f t="shared" si="66"/>
        <v>44819</v>
      </c>
      <c r="CU8" s="5">
        <f t="shared" si="67"/>
        <v>44823</v>
      </c>
      <c r="CV8" s="5">
        <f t="shared" si="178"/>
        <v>44825</v>
      </c>
      <c r="CW8" s="5">
        <f t="shared" si="68"/>
        <v>44825</v>
      </c>
      <c r="CX8" s="5">
        <f t="shared" si="69"/>
        <v>44831</v>
      </c>
      <c r="CY8" s="5">
        <f t="shared" si="70"/>
        <v>44834</v>
      </c>
      <c r="CZ8" s="12">
        <f t="shared" si="71"/>
        <v>44844</v>
      </c>
      <c r="DA8" s="24"/>
      <c r="DB8" s="5">
        <f t="shared" si="72"/>
        <v>44842</v>
      </c>
      <c r="DC8" s="5">
        <f t="shared" si="179"/>
        <v>44847</v>
      </c>
      <c r="DD8" s="28">
        <f t="shared" si="73"/>
        <v>44847</v>
      </c>
      <c r="DE8" s="5">
        <f t="shared" si="74"/>
        <v>44851</v>
      </c>
      <c r="DF8" s="5">
        <f t="shared" si="180"/>
        <v>44853</v>
      </c>
      <c r="DG8" s="5">
        <f t="shared" si="75"/>
        <v>44853</v>
      </c>
      <c r="DH8" s="5">
        <f t="shared" si="76"/>
        <v>44859</v>
      </c>
      <c r="DI8" s="5">
        <f t="shared" si="77"/>
        <v>44862</v>
      </c>
      <c r="DJ8" s="12">
        <f t="shared" si="78"/>
        <v>44872</v>
      </c>
      <c r="DK8" s="24"/>
      <c r="DL8" s="5">
        <f t="shared" si="79"/>
        <v>44870</v>
      </c>
      <c r="DM8" s="5">
        <f t="shared" si="181"/>
        <v>44875</v>
      </c>
      <c r="DN8" s="28">
        <f t="shared" si="80"/>
        <v>44875</v>
      </c>
      <c r="DO8" s="5">
        <f t="shared" si="81"/>
        <v>44879</v>
      </c>
      <c r="DP8" s="5">
        <f t="shared" si="182"/>
        <v>44881</v>
      </c>
      <c r="DQ8" s="5">
        <f t="shared" si="82"/>
        <v>44881</v>
      </c>
      <c r="DR8" s="5">
        <f t="shared" si="83"/>
        <v>44887</v>
      </c>
      <c r="DS8" s="5">
        <f t="shared" si="84"/>
        <v>44890</v>
      </c>
      <c r="DT8" s="12">
        <f t="shared" si="85"/>
        <v>44900</v>
      </c>
      <c r="DU8" s="24"/>
      <c r="DV8" s="5">
        <f t="shared" si="86"/>
        <v>44898</v>
      </c>
      <c r="DW8" s="5">
        <f t="shared" si="183"/>
        <v>44903</v>
      </c>
      <c r="DX8" s="28">
        <f t="shared" si="87"/>
        <v>44903</v>
      </c>
      <c r="DY8" s="5">
        <f t="shared" si="88"/>
        <v>44907</v>
      </c>
      <c r="DZ8" s="5">
        <f t="shared" si="184"/>
        <v>44909</v>
      </c>
      <c r="EA8" s="5">
        <f t="shared" si="89"/>
        <v>44909</v>
      </c>
      <c r="EB8" s="5">
        <f t="shared" si="90"/>
        <v>44915</v>
      </c>
      <c r="EC8" s="5">
        <f t="shared" si="91"/>
        <v>44918</v>
      </c>
      <c r="ED8" s="12">
        <f t="shared" si="92"/>
        <v>44928</v>
      </c>
      <c r="EE8" s="24"/>
      <c r="EF8" s="37"/>
      <c r="EG8" s="37"/>
      <c r="EH8" s="37"/>
      <c r="EI8" s="37"/>
      <c r="EJ8" s="37"/>
      <c r="EK8" s="37"/>
    </row>
    <row r="9" spans="1:141" ht="11.25" customHeight="1">
      <c r="A9" s="4" t="s">
        <v>159</v>
      </c>
      <c r="B9" s="4" t="s">
        <v>65</v>
      </c>
      <c r="C9" s="3" t="e">
        <f t="shared" si="0"/>
        <v>#N/A</v>
      </c>
      <c r="D9" s="49" t="e">
        <f t="shared" si="1"/>
        <v>#N/A</v>
      </c>
      <c r="E9" s="41"/>
      <c r="F9" s="5" t="e">
        <f t="shared" si="2"/>
        <v>#N/A</v>
      </c>
      <c r="G9" s="5" t="e">
        <f t="shared" si="159"/>
        <v>#N/A</v>
      </c>
      <c r="H9" s="28" t="e">
        <f t="shared" si="3"/>
        <v>#N/A</v>
      </c>
      <c r="I9" s="5" t="e">
        <f t="shared" si="4"/>
        <v>#N/A</v>
      </c>
      <c r="J9" s="5">
        <f t="shared" si="160"/>
        <v>44573</v>
      </c>
      <c r="K9" s="5">
        <f t="shared" si="5"/>
        <v>44573</v>
      </c>
      <c r="L9" s="5">
        <f t="shared" si="6"/>
        <v>44579</v>
      </c>
      <c r="M9" s="5">
        <f t="shared" si="7"/>
        <v>44582</v>
      </c>
      <c r="N9" s="12">
        <f t="shared" si="8"/>
        <v>44592</v>
      </c>
      <c r="O9" s="24"/>
      <c r="P9" s="5" t="e">
        <f t="shared" si="9"/>
        <v>#N/A</v>
      </c>
      <c r="Q9" s="5" t="e">
        <f t="shared" si="161"/>
        <v>#N/A</v>
      </c>
      <c r="R9" s="28" t="e">
        <f t="shared" si="10"/>
        <v>#N/A</v>
      </c>
      <c r="S9" s="5" t="e">
        <f t="shared" si="11"/>
        <v>#N/A</v>
      </c>
      <c r="T9" s="5">
        <f t="shared" si="162"/>
        <v>44601</v>
      </c>
      <c r="U9" s="5">
        <f t="shared" si="12"/>
        <v>44601</v>
      </c>
      <c r="V9" s="5">
        <f t="shared" si="13"/>
        <v>44607</v>
      </c>
      <c r="W9" s="5">
        <f t="shared" si="14"/>
        <v>44610</v>
      </c>
      <c r="X9" s="12">
        <f t="shared" si="15"/>
        <v>44620</v>
      </c>
      <c r="Y9" s="24"/>
      <c r="Z9" s="5" t="e">
        <f t="shared" si="16"/>
        <v>#N/A</v>
      </c>
      <c r="AA9" s="5" t="e">
        <f t="shared" si="163"/>
        <v>#N/A</v>
      </c>
      <c r="AB9" s="28" t="e">
        <f t="shared" si="17"/>
        <v>#N/A</v>
      </c>
      <c r="AC9" s="5" t="e">
        <f t="shared" si="18"/>
        <v>#N/A</v>
      </c>
      <c r="AD9" s="5">
        <f t="shared" si="164"/>
        <v>44629</v>
      </c>
      <c r="AE9" s="5">
        <f t="shared" si="19"/>
        <v>44629</v>
      </c>
      <c r="AF9" s="5">
        <f t="shared" si="20"/>
        <v>44635</v>
      </c>
      <c r="AG9" s="5">
        <f t="shared" si="21"/>
        <v>44638</v>
      </c>
      <c r="AH9" s="12">
        <f t="shared" si="22"/>
        <v>44648</v>
      </c>
      <c r="AI9" s="24"/>
      <c r="AJ9" s="5" t="e">
        <f t="shared" si="23"/>
        <v>#N/A</v>
      </c>
      <c r="AK9" s="5" t="e">
        <f t="shared" si="165"/>
        <v>#N/A</v>
      </c>
      <c r="AL9" s="28" t="e">
        <f t="shared" si="24"/>
        <v>#N/A</v>
      </c>
      <c r="AM9" s="5" t="e">
        <f t="shared" si="25"/>
        <v>#N/A</v>
      </c>
      <c r="AN9" s="5">
        <f t="shared" si="166"/>
        <v>44657</v>
      </c>
      <c r="AO9" s="5">
        <f t="shared" si="26"/>
        <v>44657</v>
      </c>
      <c r="AP9" s="5">
        <f t="shared" si="27"/>
        <v>44663</v>
      </c>
      <c r="AQ9" s="5">
        <f t="shared" si="28"/>
        <v>44666</v>
      </c>
      <c r="AR9" s="12">
        <f t="shared" si="29"/>
        <v>44676</v>
      </c>
      <c r="AS9" s="24"/>
      <c r="AT9" s="5" t="e">
        <f t="shared" si="30"/>
        <v>#N/A</v>
      </c>
      <c r="AU9" s="5" t="e">
        <f t="shared" si="167"/>
        <v>#N/A</v>
      </c>
      <c r="AV9" s="28" t="e">
        <f t="shared" si="31"/>
        <v>#N/A</v>
      </c>
      <c r="AW9" s="5" t="e">
        <f t="shared" si="32"/>
        <v>#N/A</v>
      </c>
      <c r="AX9" s="5">
        <f t="shared" si="168"/>
        <v>44685</v>
      </c>
      <c r="AY9" s="5">
        <f t="shared" si="33"/>
        <v>44685</v>
      </c>
      <c r="AZ9" s="5">
        <f t="shared" si="34"/>
        <v>44691</v>
      </c>
      <c r="BA9" s="5">
        <f t="shared" si="35"/>
        <v>44694</v>
      </c>
      <c r="BB9" s="12">
        <f t="shared" si="36"/>
        <v>44704</v>
      </c>
      <c r="BC9" s="24"/>
      <c r="BD9" s="5" t="e">
        <f t="shared" si="37"/>
        <v>#N/A</v>
      </c>
      <c r="BE9" s="5" t="e">
        <f t="shared" si="169"/>
        <v>#N/A</v>
      </c>
      <c r="BF9" s="28" t="e">
        <f t="shared" si="38"/>
        <v>#N/A</v>
      </c>
      <c r="BG9" s="5" t="e">
        <f t="shared" si="39"/>
        <v>#N/A</v>
      </c>
      <c r="BH9" s="5">
        <f t="shared" si="170"/>
        <v>44713</v>
      </c>
      <c r="BI9" s="5">
        <f t="shared" si="40"/>
        <v>44713</v>
      </c>
      <c r="BJ9" s="5">
        <f t="shared" si="41"/>
        <v>44719</v>
      </c>
      <c r="BK9" s="5">
        <f t="shared" si="42"/>
        <v>44722</v>
      </c>
      <c r="BL9" s="12">
        <f t="shared" si="43"/>
        <v>44732</v>
      </c>
      <c r="BM9" s="24"/>
      <c r="BN9" s="5" t="e">
        <f t="shared" si="44"/>
        <v>#N/A</v>
      </c>
      <c r="BO9" s="5" t="e">
        <f t="shared" si="171"/>
        <v>#N/A</v>
      </c>
      <c r="BP9" s="28" t="e">
        <f t="shared" si="45"/>
        <v>#N/A</v>
      </c>
      <c r="BQ9" s="5" t="e">
        <f t="shared" si="46"/>
        <v>#N/A</v>
      </c>
      <c r="BR9" s="5">
        <f t="shared" si="172"/>
        <v>44741</v>
      </c>
      <c r="BS9" s="5">
        <f t="shared" si="47"/>
        <v>44741</v>
      </c>
      <c r="BT9" s="5">
        <f t="shared" si="48"/>
        <v>44747</v>
      </c>
      <c r="BU9" s="5">
        <f t="shared" si="49"/>
        <v>44750</v>
      </c>
      <c r="BV9" s="12">
        <f t="shared" si="50"/>
        <v>44760</v>
      </c>
      <c r="BW9" s="24"/>
      <c r="BX9" s="5" t="e">
        <f t="shared" si="51"/>
        <v>#N/A</v>
      </c>
      <c r="BY9" s="5" t="e">
        <f t="shared" si="173"/>
        <v>#N/A</v>
      </c>
      <c r="BZ9" s="28" t="e">
        <f t="shared" si="52"/>
        <v>#N/A</v>
      </c>
      <c r="CA9" s="5" t="e">
        <f t="shared" si="53"/>
        <v>#N/A</v>
      </c>
      <c r="CB9" s="5">
        <f t="shared" si="174"/>
        <v>44769</v>
      </c>
      <c r="CC9" s="5">
        <f t="shared" si="54"/>
        <v>44769</v>
      </c>
      <c r="CD9" s="5">
        <f t="shared" si="55"/>
        <v>44775</v>
      </c>
      <c r="CE9" s="5">
        <f t="shared" si="56"/>
        <v>44778</v>
      </c>
      <c r="CF9" s="12">
        <f t="shared" si="57"/>
        <v>44788</v>
      </c>
      <c r="CG9" s="24"/>
      <c r="CH9" s="5" t="e">
        <f t="shared" si="58"/>
        <v>#N/A</v>
      </c>
      <c r="CI9" s="5" t="e">
        <f t="shared" si="175"/>
        <v>#N/A</v>
      </c>
      <c r="CJ9" s="28" t="e">
        <f t="shared" si="59"/>
        <v>#N/A</v>
      </c>
      <c r="CK9" s="5" t="e">
        <f t="shared" si="60"/>
        <v>#N/A</v>
      </c>
      <c r="CL9" s="5">
        <f t="shared" si="176"/>
        <v>44797</v>
      </c>
      <c r="CM9" s="5">
        <f t="shared" si="61"/>
        <v>44797</v>
      </c>
      <c r="CN9" s="5">
        <f t="shared" si="62"/>
        <v>44803</v>
      </c>
      <c r="CO9" s="5">
        <f t="shared" si="63"/>
        <v>44806</v>
      </c>
      <c r="CP9" s="12">
        <f t="shared" si="64"/>
        <v>44816</v>
      </c>
      <c r="CQ9" s="24"/>
      <c r="CR9" s="5" t="e">
        <f t="shared" si="65"/>
        <v>#N/A</v>
      </c>
      <c r="CS9" s="5" t="e">
        <f t="shared" si="177"/>
        <v>#N/A</v>
      </c>
      <c r="CT9" s="28" t="e">
        <f t="shared" si="66"/>
        <v>#N/A</v>
      </c>
      <c r="CU9" s="5" t="e">
        <f t="shared" si="67"/>
        <v>#N/A</v>
      </c>
      <c r="CV9" s="5">
        <f t="shared" si="178"/>
        <v>44825</v>
      </c>
      <c r="CW9" s="5">
        <f t="shared" si="68"/>
        <v>44825</v>
      </c>
      <c r="CX9" s="5">
        <f t="shared" si="69"/>
        <v>44831</v>
      </c>
      <c r="CY9" s="5">
        <f t="shared" si="70"/>
        <v>44834</v>
      </c>
      <c r="CZ9" s="12">
        <f t="shared" si="71"/>
        <v>44844</v>
      </c>
      <c r="DA9" s="24"/>
      <c r="DB9" s="5" t="e">
        <f t="shared" si="72"/>
        <v>#N/A</v>
      </c>
      <c r="DC9" s="5" t="e">
        <f t="shared" si="179"/>
        <v>#N/A</v>
      </c>
      <c r="DD9" s="28" t="e">
        <f t="shared" si="73"/>
        <v>#N/A</v>
      </c>
      <c r="DE9" s="5" t="e">
        <f t="shared" si="74"/>
        <v>#N/A</v>
      </c>
      <c r="DF9" s="5">
        <f t="shared" si="180"/>
        <v>44853</v>
      </c>
      <c r="DG9" s="5">
        <f t="shared" si="75"/>
        <v>44853</v>
      </c>
      <c r="DH9" s="5">
        <f t="shared" si="76"/>
        <v>44859</v>
      </c>
      <c r="DI9" s="5">
        <f t="shared" si="77"/>
        <v>44862</v>
      </c>
      <c r="DJ9" s="12">
        <f t="shared" si="78"/>
        <v>44872</v>
      </c>
      <c r="DK9" s="24"/>
      <c r="DL9" s="5" t="e">
        <f t="shared" si="79"/>
        <v>#N/A</v>
      </c>
      <c r="DM9" s="5" t="e">
        <f t="shared" si="181"/>
        <v>#N/A</v>
      </c>
      <c r="DN9" s="28" t="e">
        <f t="shared" si="80"/>
        <v>#N/A</v>
      </c>
      <c r="DO9" s="5" t="e">
        <f t="shared" si="81"/>
        <v>#N/A</v>
      </c>
      <c r="DP9" s="5">
        <f t="shared" si="182"/>
        <v>44881</v>
      </c>
      <c r="DQ9" s="5">
        <f t="shared" si="82"/>
        <v>44881</v>
      </c>
      <c r="DR9" s="5">
        <f t="shared" si="83"/>
        <v>44887</v>
      </c>
      <c r="DS9" s="5">
        <f t="shared" si="84"/>
        <v>44890</v>
      </c>
      <c r="DT9" s="12">
        <f t="shared" si="85"/>
        <v>44900</v>
      </c>
      <c r="DU9" s="24"/>
      <c r="DV9" s="5" t="e">
        <f t="shared" si="86"/>
        <v>#N/A</v>
      </c>
      <c r="DW9" s="5" t="e">
        <f t="shared" si="183"/>
        <v>#N/A</v>
      </c>
      <c r="DX9" s="28" t="e">
        <f t="shared" si="87"/>
        <v>#N/A</v>
      </c>
      <c r="DY9" s="5" t="e">
        <f t="shared" si="88"/>
        <v>#N/A</v>
      </c>
      <c r="DZ9" s="5">
        <f t="shared" si="184"/>
        <v>44909</v>
      </c>
      <c r="EA9" s="5">
        <f t="shared" si="89"/>
        <v>44909</v>
      </c>
      <c r="EB9" s="5">
        <f t="shared" si="90"/>
        <v>44915</v>
      </c>
      <c r="EC9" s="5">
        <f t="shared" si="91"/>
        <v>44918</v>
      </c>
      <c r="ED9" s="12">
        <f t="shared" si="92"/>
        <v>44928</v>
      </c>
      <c r="EE9" s="24"/>
      <c r="EF9" s="37"/>
      <c r="EG9" s="37"/>
      <c r="EH9" s="37"/>
      <c r="EI9" s="37"/>
      <c r="EJ9" s="37"/>
      <c r="EK9" s="37"/>
    </row>
    <row r="10" spans="1:141" ht="11.25" customHeight="1">
      <c r="A10" s="4" t="s">
        <v>74</v>
      </c>
      <c r="B10" s="4" t="s">
        <v>65</v>
      </c>
      <c r="C10" s="3">
        <f t="shared" si="0"/>
        <v>2</v>
      </c>
      <c r="D10" s="49">
        <f t="shared" si="1"/>
        <v>30</v>
      </c>
      <c r="E10" s="41"/>
      <c r="F10" s="5">
        <f t="shared" si="2"/>
        <v>44562</v>
      </c>
      <c r="G10" s="5">
        <f t="shared" si="159"/>
        <v>44567</v>
      </c>
      <c r="H10" s="28">
        <f t="shared" si="3"/>
        <v>44567</v>
      </c>
      <c r="I10" s="5">
        <f t="shared" si="4"/>
        <v>44571</v>
      </c>
      <c r="J10" s="5">
        <f t="shared" si="160"/>
        <v>44573</v>
      </c>
      <c r="K10" s="5">
        <f t="shared" si="5"/>
        <v>44573</v>
      </c>
      <c r="L10" s="5">
        <f t="shared" si="6"/>
        <v>44579</v>
      </c>
      <c r="M10" s="5">
        <f t="shared" si="7"/>
        <v>44582</v>
      </c>
      <c r="N10" s="12">
        <f t="shared" si="8"/>
        <v>44592</v>
      </c>
      <c r="O10" s="24"/>
      <c r="P10" s="5">
        <f t="shared" si="9"/>
        <v>44590</v>
      </c>
      <c r="Q10" s="5">
        <f t="shared" si="161"/>
        <v>44595</v>
      </c>
      <c r="R10" s="28">
        <f t="shared" si="10"/>
        <v>44595</v>
      </c>
      <c r="S10" s="5">
        <f t="shared" si="11"/>
        <v>44599</v>
      </c>
      <c r="T10" s="5">
        <f t="shared" si="162"/>
        <v>44601</v>
      </c>
      <c r="U10" s="5">
        <f t="shared" si="12"/>
        <v>44601</v>
      </c>
      <c r="V10" s="5">
        <f t="shared" si="13"/>
        <v>44607</v>
      </c>
      <c r="W10" s="5">
        <f t="shared" si="14"/>
        <v>44610</v>
      </c>
      <c r="X10" s="12">
        <f t="shared" si="15"/>
        <v>44620</v>
      </c>
      <c r="Y10" s="24"/>
      <c r="Z10" s="5">
        <f t="shared" si="16"/>
        <v>44618</v>
      </c>
      <c r="AA10" s="5">
        <f t="shared" si="163"/>
        <v>44623</v>
      </c>
      <c r="AB10" s="28">
        <f t="shared" si="17"/>
        <v>44623</v>
      </c>
      <c r="AC10" s="5">
        <f t="shared" si="18"/>
        <v>44627</v>
      </c>
      <c r="AD10" s="5">
        <f t="shared" si="164"/>
        <v>44629</v>
      </c>
      <c r="AE10" s="5">
        <f t="shared" si="19"/>
        <v>44629</v>
      </c>
      <c r="AF10" s="5">
        <f t="shared" si="20"/>
        <v>44635</v>
      </c>
      <c r="AG10" s="5">
        <f t="shared" si="21"/>
        <v>44638</v>
      </c>
      <c r="AH10" s="12">
        <f t="shared" si="22"/>
        <v>44648</v>
      </c>
      <c r="AI10" s="24"/>
      <c r="AJ10" s="5">
        <f t="shared" si="23"/>
        <v>44646</v>
      </c>
      <c r="AK10" s="5">
        <f t="shared" si="165"/>
        <v>44651</v>
      </c>
      <c r="AL10" s="28">
        <f t="shared" si="24"/>
        <v>44651</v>
      </c>
      <c r="AM10" s="5">
        <f t="shared" si="25"/>
        <v>44655</v>
      </c>
      <c r="AN10" s="5">
        <f t="shared" si="166"/>
        <v>44657</v>
      </c>
      <c r="AO10" s="5">
        <f t="shared" si="26"/>
        <v>44657</v>
      </c>
      <c r="AP10" s="5">
        <f t="shared" si="27"/>
        <v>44663</v>
      </c>
      <c r="AQ10" s="5">
        <f t="shared" si="28"/>
        <v>44666</v>
      </c>
      <c r="AR10" s="12">
        <f t="shared" si="29"/>
        <v>44676</v>
      </c>
      <c r="AS10" s="24"/>
      <c r="AT10" s="5">
        <f t="shared" si="30"/>
        <v>44674</v>
      </c>
      <c r="AU10" s="5">
        <f t="shared" si="167"/>
        <v>44679</v>
      </c>
      <c r="AV10" s="28">
        <f t="shared" si="31"/>
        <v>44679</v>
      </c>
      <c r="AW10" s="5">
        <f t="shared" si="32"/>
        <v>44683</v>
      </c>
      <c r="AX10" s="5">
        <f t="shared" si="168"/>
        <v>44685</v>
      </c>
      <c r="AY10" s="5">
        <f t="shared" si="33"/>
        <v>44685</v>
      </c>
      <c r="AZ10" s="5">
        <f t="shared" si="34"/>
        <v>44691</v>
      </c>
      <c r="BA10" s="5">
        <f t="shared" si="35"/>
        <v>44694</v>
      </c>
      <c r="BB10" s="12">
        <f t="shared" si="36"/>
        <v>44704</v>
      </c>
      <c r="BC10" s="24"/>
      <c r="BD10" s="5">
        <f t="shared" si="37"/>
        <v>44702</v>
      </c>
      <c r="BE10" s="5">
        <f t="shared" si="169"/>
        <v>44707</v>
      </c>
      <c r="BF10" s="28">
        <f t="shared" si="38"/>
        <v>44707</v>
      </c>
      <c r="BG10" s="5">
        <f t="shared" si="39"/>
        <v>44711</v>
      </c>
      <c r="BH10" s="5">
        <f t="shared" si="170"/>
        <v>44713</v>
      </c>
      <c r="BI10" s="5">
        <f t="shared" si="40"/>
        <v>44713</v>
      </c>
      <c r="BJ10" s="5">
        <f t="shared" si="41"/>
        <v>44719</v>
      </c>
      <c r="BK10" s="5">
        <f t="shared" si="42"/>
        <v>44722</v>
      </c>
      <c r="BL10" s="12">
        <f t="shared" si="43"/>
        <v>44732</v>
      </c>
      <c r="BM10" s="24"/>
      <c r="BN10" s="5">
        <f t="shared" si="44"/>
        <v>44730</v>
      </c>
      <c r="BO10" s="5">
        <f t="shared" si="171"/>
        <v>44735</v>
      </c>
      <c r="BP10" s="28">
        <f t="shared" si="45"/>
        <v>44735</v>
      </c>
      <c r="BQ10" s="5">
        <f t="shared" si="46"/>
        <v>44739</v>
      </c>
      <c r="BR10" s="5">
        <f t="shared" si="172"/>
        <v>44741</v>
      </c>
      <c r="BS10" s="5">
        <f t="shared" si="47"/>
        <v>44741</v>
      </c>
      <c r="BT10" s="5">
        <f t="shared" si="48"/>
        <v>44747</v>
      </c>
      <c r="BU10" s="5">
        <f t="shared" si="49"/>
        <v>44750</v>
      </c>
      <c r="BV10" s="12">
        <f t="shared" si="50"/>
        <v>44760</v>
      </c>
      <c r="BW10" s="24"/>
      <c r="BX10" s="5">
        <f t="shared" si="51"/>
        <v>44758</v>
      </c>
      <c r="BY10" s="5">
        <f t="shared" si="173"/>
        <v>44763</v>
      </c>
      <c r="BZ10" s="28">
        <f t="shared" si="52"/>
        <v>44763</v>
      </c>
      <c r="CA10" s="5">
        <f t="shared" si="53"/>
        <v>44767</v>
      </c>
      <c r="CB10" s="5">
        <f t="shared" si="174"/>
        <v>44769</v>
      </c>
      <c r="CC10" s="5">
        <f t="shared" si="54"/>
        <v>44769</v>
      </c>
      <c r="CD10" s="5">
        <f t="shared" si="55"/>
        <v>44775</v>
      </c>
      <c r="CE10" s="5">
        <f t="shared" si="56"/>
        <v>44778</v>
      </c>
      <c r="CF10" s="12">
        <f t="shared" si="57"/>
        <v>44788</v>
      </c>
      <c r="CG10" s="24"/>
      <c r="CH10" s="5">
        <f t="shared" si="58"/>
        <v>44786</v>
      </c>
      <c r="CI10" s="5">
        <f t="shared" si="175"/>
        <v>44791</v>
      </c>
      <c r="CJ10" s="28">
        <f t="shared" si="59"/>
        <v>44791</v>
      </c>
      <c r="CK10" s="5">
        <f t="shared" si="60"/>
        <v>44795</v>
      </c>
      <c r="CL10" s="5">
        <f t="shared" si="176"/>
        <v>44797</v>
      </c>
      <c r="CM10" s="5">
        <f t="shared" si="61"/>
        <v>44797</v>
      </c>
      <c r="CN10" s="5">
        <f t="shared" si="62"/>
        <v>44803</v>
      </c>
      <c r="CO10" s="5">
        <f t="shared" si="63"/>
        <v>44806</v>
      </c>
      <c r="CP10" s="12">
        <f t="shared" si="64"/>
        <v>44816</v>
      </c>
      <c r="CQ10" s="24"/>
      <c r="CR10" s="5">
        <f t="shared" si="65"/>
        <v>44814</v>
      </c>
      <c r="CS10" s="5">
        <f t="shared" si="177"/>
        <v>44819</v>
      </c>
      <c r="CT10" s="28">
        <f t="shared" si="66"/>
        <v>44819</v>
      </c>
      <c r="CU10" s="5">
        <f t="shared" si="67"/>
        <v>44823</v>
      </c>
      <c r="CV10" s="5">
        <f t="shared" si="178"/>
        <v>44825</v>
      </c>
      <c r="CW10" s="5">
        <f t="shared" si="68"/>
        <v>44825</v>
      </c>
      <c r="CX10" s="5">
        <f t="shared" si="69"/>
        <v>44831</v>
      </c>
      <c r="CY10" s="5">
        <f t="shared" si="70"/>
        <v>44834</v>
      </c>
      <c r="CZ10" s="12">
        <f t="shared" si="71"/>
        <v>44844</v>
      </c>
      <c r="DA10" s="24"/>
      <c r="DB10" s="5">
        <f t="shared" si="72"/>
        <v>44842</v>
      </c>
      <c r="DC10" s="5">
        <f t="shared" si="179"/>
        <v>44847</v>
      </c>
      <c r="DD10" s="28">
        <f t="shared" si="73"/>
        <v>44847</v>
      </c>
      <c r="DE10" s="5">
        <f t="shared" si="74"/>
        <v>44851</v>
      </c>
      <c r="DF10" s="5">
        <f t="shared" si="180"/>
        <v>44853</v>
      </c>
      <c r="DG10" s="5">
        <f t="shared" si="75"/>
        <v>44853</v>
      </c>
      <c r="DH10" s="5">
        <f t="shared" si="76"/>
        <v>44859</v>
      </c>
      <c r="DI10" s="5">
        <f t="shared" si="77"/>
        <v>44862</v>
      </c>
      <c r="DJ10" s="12">
        <f t="shared" si="78"/>
        <v>44872</v>
      </c>
      <c r="DK10" s="24"/>
      <c r="DL10" s="5">
        <f t="shared" si="79"/>
        <v>44870</v>
      </c>
      <c r="DM10" s="5">
        <f t="shared" si="181"/>
        <v>44875</v>
      </c>
      <c r="DN10" s="28">
        <f t="shared" si="80"/>
        <v>44875</v>
      </c>
      <c r="DO10" s="5">
        <f t="shared" si="81"/>
        <v>44879</v>
      </c>
      <c r="DP10" s="5">
        <f t="shared" si="182"/>
        <v>44881</v>
      </c>
      <c r="DQ10" s="5">
        <f t="shared" si="82"/>
        <v>44881</v>
      </c>
      <c r="DR10" s="5">
        <f t="shared" si="83"/>
        <v>44887</v>
      </c>
      <c r="DS10" s="5">
        <f t="shared" si="84"/>
        <v>44890</v>
      </c>
      <c r="DT10" s="12">
        <f t="shared" si="85"/>
        <v>44900</v>
      </c>
      <c r="DU10" s="24"/>
      <c r="DV10" s="5">
        <f t="shared" si="86"/>
        <v>44898</v>
      </c>
      <c r="DW10" s="5">
        <f t="shared" si="183"/>
        <v>44903</v>
      </c>
      <c r="DX10" s="28">
        <f t="shared" si="87"/>
        <v>44903</v>
      </c>
      <c r="DY10" s="5">
        <f t="shared" si="88"/>
        <v>44907</v>
      </c>
      <c r="DZ10" s="5">
        <f t="shared" si="184"/>
        <v>44909</v>
      </c>
      <c r="EA10" s="5">
        <f t="shared" si="89"/>
        <v>44909</v>
      </c>
      <c r="EB10" s="5">
        <f t="shared" si="90"/>
        <v>44915</v>
      </c>
      <c r="EC10" s="5">
        <f t="shared" si="91"/>
        <v>44918</v>
      </c>
      <c r="ED10" s="12">
        <f t="shared" si="92"/>
        <v>44928</v>
      </c>
      <c r="EE10" s="24"/>
      <c r="EF10" s="37"/>
      <c r="EG10" s="37"/>
      <c r="EH10" s="37"/>
      <c r="EI10" s="37"/>
      <c r="EJ10" s="37"/>
      <c r="EK10" s="37"/>
    </row>
    <row r="11" spans="1:141" ht="11.25" customHeight="1">
      <c r="A11" s="4" t="s">
        <v>78</v>
      </c>
      <c r="B11" s="4" t="s">
        <v>65</v>
      </c>
      <c r="C11" s="3">
        <f t="shared" si="0"/>
        <v>2</v>
      </c>
      <c r="D11" s="49">
        <f t="shared" ref="D11" si="185">N11-F11</f>
        <v>30</v>
      </c>
      <c r="E11" s="41"/>
      <c r="F11" s="5">
        <f t="shared" ref="F11" si="186">G11-ShipWindow</f>
        <v>44562</v>
      </c>
      <c r="G11" s="5">
        <f>H11</f>
        <v>44567</v>
      </c>
      <c r="H11" s="28">
        <f t="shared" ref="H11" si="187">I11-OriginLoad</f>
        <v>44567</v>
      </c>
      <c r="I11" s="5">
        <f t="shared" si="4"/>
        <v>44571</v>
      </c>
      <c r="J11" s="5">
        <f>K11</f>
        <v>44573</v>
      </c>
      <c r="K11" s="5">
        <f t="shared" ref="K11" si="188">L11-Port2DC</f>
        <v>44573</v>
      </c>
      <c r="L11" s="5">
        <f t="shared" ref="L11" si="189">M11-TransloadDays</f>
        <v>44579</v>
      </c>
      <c r="M11" s="5">
        <f t="shared" ref="M11" si="190">N11-RailDays</f>
        <v>44582</v>
      </c>
      <c r="N11" s="12">
        <f t="shared" si="8"/>
        <v>44592</v>
      </c>
      <c r="O11" s="24"/>
      <c r="P11" s="5">
        <f t="shared" ref="P11" si="191">Q11-ShipWindow</f>
        <v>44590</v>
      </c>
      <c r="Q11" s="5">
        <f>R11</f>
        <v>44595</v>
      </c>
      <c r="R11" s="28">
        <f t="shared" ref="R11" si="192">S11-OriginLoad</f>
        <v>44595</v>
      </c>
      <c r="S11" s="5">
        <f t="shared" si="11"/>
        <v>44599</v>
      </c>
      <c r="T11" s="5">
        <f>U11</f>
        <v>44601</v>
      </c>
      <c r="U11" s="5">
        <f t="shared" ref="U11" si="193">V11-Port2DC</f>
        <v>44601</v>
      </c>
      <c r="V11" s="5">
        <f t="shared" ref="V11" si="194">W11-TransloadDays</f>
        <v>44607</v>
      </c>
      <c r="W11" s="5">
        <f t="shared" ref="W11" si="195">X11-RailDays</f>
        <v>44610</v>
      </c>
      <c r="X11" s="12">
        <f t="shared" si="15"/>
        <v>44620</v>
      </c>
      <c r="Y11" s="24"/>
      <c r="Z11" s="5">
        <f t="shared" ref="Z11" si="196">AA11-ShipWindow</f>
        <v>44618</v>
      </c>
      <c r="AA11" s="5">
        <f>AB11</f>
        <v>44623</v>
      </c>
      <c r="AB11" s="28">
        <f t="shared" ref="AB11" si="197">AC11-OriginLoad</f>
        <v>44623</v>
      </c>
      <c r="AC11" s="5">
        <f t="shared" si="18"/>
        <v>44627</v>
      </c>
      <c r="AD11" s="5">
        <f>AE11</f>
        <v>44629</v>
      </c>
      <c r="AE11" s="5">
        <f t="shared" ref="AE11" si="198">AF11-Port2DC</f>
        <v>44629</v>
      </c>
      <c r="AF11" s="5">
        <f t="shared" ref="AF11" si="199">AG11-TransloadDays</f>
        <v>44635</v>
      </c>
      <c r="AG11" s="5">
        <f t="shared" ref="AG11" si="200">AH11-RailDays</f>
        <v>44638</v>
      </c>
      <c r="AH11" s="12">
        <f t="shared" si="22"/>
        <v>44648</v>
      </c>
      <c r="AI11" s="24"/>
      <c r="AJ11" s="5">
        <f t="shared" ref="AJ11" si="201">AK11-ShipWindow</f>
        <v>44646</v>
      </c>
      <c r="AK11" s="5">
        <f>AL11</f>
        <v>44651</v>
      </c>
      <c r="AL11" s="28">
        <f t="shared" ref="AL11" si="202">AM11-OriginLoad</f>
        <v>44651</v>
      </c>
      <c r="AM11" s="5">
        <f t="shared" si="25"/>
        <v>44655</v>
      </c>
      <c r="AN11" s="5">
        <f>AO11</f>
        <v>44657</v>
      </c>
      <c r="AO11" s="5">
        <f t="shared" ref="AO11" si="203">AP11-Port2DC</f>
        <v>44657</v>
      </c>
      <c r="AP11" s="5">
        <f t="shared" ref="AP11" si="204">AQ11-TransloadDays</f>
        <v>44663</v>
      </c>
      <c r="AQ11" s="5">
        <f t="shared" ref="AQ11" si="205">AR11-RailDays</f>
        <v>44666</v>
      </c>
      <c r="AR11" s="12">
        <f t="shared" si="29"/>
        <v>44676</v>
      </c>
      <c r="AS11" s="24"/>
      <c r="AT11" s="5">
        <f t="shared" ref="AT11" si="206">AU11-ShipWindow</f>
        <v>44674</v>
      </c>
      <c r="AU11" s="5">
        <f>AV11</f>
        <v>44679</v>
      </c>
      <c r="AV11" s="28">
        <f t="shared" ref="AV11" si="207">AW11-OriginLoad</f>
        <v>44679</v>
      </c>
      <c r="AW11" s="5">
        <f t="shared" si="32"/>
        <v>44683</v>
      </c>
      <c r="AX11" s="5">
        <f>AY11</f>
        <v>44685</v>
      </c>
      <c r="AY11" s="5">
        <f t="shared" ref="AY11" si="208">AZ11-Port2DC</f>
        <v>44685</v>
      </c>
      <c r="AZ11" s="5">
        <f t="shared" ref="AZ11" si="209">BA11-TransloadDays</f>
        <v>44691</v>
      </c>
      <c r="BA11" s="5">
        <f t="shared" ref="BA11" si="210">BB11-RailDays</f>
        <v>44694</v>
      </c>
      <c r="BB11" s="12">
        <f t="shared" si="36"/>
        <v>44704</v>
      </c>
      <c r="BC11" s="24"/>
      <c r="BD11" s="5">
        <f t="shared" ref="BD11" si="211">BE11-ShipWindow</f>
        <v>44702</v>
      </c>
      <c r="BE11" s="5">
        <f>BF11</f>
        <v>44707</v>
      </c>
      <c r="BF11" s="28">
        <f t="shared" ref="BF11" si="212">BG11-OriginLoad</f>
        <v>44707</v>
      </c>
      <c r="BG11" s="5">
        <f t="shared" si="39"/>
        <v>44711</v>
      </c>
      <c r="BH11" s="5">
        <f>BI11</f>
        <v>44713</v>
      </c>
      <c r="BI11" s="5">
        <f t="shared" ref="BI11" si="213">BJ11-Port2DC</f>
        <v>44713</v>
      </c>
      <c r="BJ11" s="5">
        <f t="shared" ref="BJ11" si="214">BK11-TransloadDays</f>
        <v>44719</v>
      </c>
      <c r="BK11" s="5">
        <f t="shared" ref="BK11" si="215">BL11-RailDays</f>
        <v>44722</v>
      </c>
      <c r="BL11" s="12">
        <f t="shared" si="43"/>
        <v>44732</v>
      </c>
      <c r="BM11" s="24"/>
      <c r="BN11" s="5">
        <f t="shared" ref="BN11" si="216">BO11-ShipWindow</f>
        <v>44730</v>
      </c>
      <c r="BO11" s="5">
        <f>BP11</f>
        <v>44735</v>
      </c>
      <c r="BP11" s="28">
        <f t="shared" ref="BP11" si="217">BQ11-OriginLoad</f>
        <v>44735</v>
      </c>
      <c r="BQ11" s="5">
        <f t="shared" si="46"/>
        <v>44739</v>
      </c>
      <c r="BR11" s="5">
        <f>BS11</f>
        <v>44741</v>
      </c>
      <c r="BS11" s="5">
        <f t="shared" ref="BS11" si="218">BT11-Port2DC</f>
        <v>44741</v>
      </c>
      <c r="BT11" s="5">
        <f t="shared" ref="BT11" si="219">BU11-TransloadDays</f>
        <v>44747</v>
      </c>
      <c r="BU11" s="5">
        <f t="shared" ref="BU11" si="220">BV11-RailDays</f>
        <v>44750</v>
      </c>
      <c r="BV11" s="12">
        <f t="shared" si="50"/>
        <v>44760</v>
      </c>
      <c r="BW11" s="24"/>
      <c r="BX11" s="5">
        <f t="shared" ref="BX11" si="221">BY11-ShipWindow</f>
        <v>44758</v>
      </c>
      <c r="BY11" s="5">
        <f>BZ11</f>
        <v>44763</v>
      </c>
      <c r="BZ11" s="28">
        <f t="shared" ref="BZ11" si="222">CA11-OriginLoad</f>
        <v>44763</v>
      </c>
      <c r="CA11" s="5">
        <f t="shared" si="53"/>
        <v>44767</v>
      </c>
      <c r="CB11" s="5">
        <f>CC11</f>
        <v>44769</v>
      </c>
      <c r="CC11" s="5">
        <f t="shared" ref="CC11" si="223">CD11-Port2DC</f>
        <v>44769</v>
      </c>
      <c r="CD11" s="5">
        <f t="shared" ref="CD11" si="224">CE11-TransloadDays</f>
        <v>44775</v>
      </c>
      <c r="CE11" s="5">
        <f t="shared" ref="CE11" si="225">CF11-RailDays</f>
        <v>44778</v>
      </c>
      <c r="CF11" s="12">
        <f t="shared" si="57"/>
        <v>44788</v>
      </c>
      <c r="CG11" s="24"/>
      <c r="CH11" s="5">
        <f t="shared" ref="CH11" si="226">CI11-ShipWindow</f>
        <v>44786</v>
      </c>
      <c r="CI11" s="5">
        <f>CJ11</f>
        <v>44791</v>
      </c>
      <c r="CJ11" s="28">
        <f t="shared" ref="CJ11" si="227">CK11-OriginLoad</f>
        <v>44791</v>
      </c>
      <c r="CK11" s="5">
        <f t="shared" si="60"/>
        <v>44795</v>
      </c>
      <c r="CL11" s="5">
        <f>CM11</f>
        <v>44797</v>
      </c>
      <c r="CM11" s="5">
        <f t="shared" ref="CM11" si="228">CN11-Port2DC</f>
        <v>44797</v>
      </c>
      <c r="CN11" s="5">
        <f t="shared" ref="CN11" si="229">CO11-TransloadDays</f>
        <v>44803</v>
      </c>
      <c r="CO11" s="5">
        <f t="shared" ref="CO11" si="230">CP11-RailDays</f>
        <v>44806</v>
      </c>
      <c r="CP11" s="12">
        <f t="shared" si="64"/>
        <v>44816</v>
      </c>
      <c r="CQ11" s="24"/>
      <c r="CR11" s="5">
        <f t="shared" ref="CR11" si="231">CS11-ShipWindow</f>
        <v>44814</v>
      </c>
      <c r="CS11" s="5">
        <f>CT11</f>
        <v>44819</v>
      </c>
      <c r="CT11" s="28">
        <f t="shared" ref="CT11" si="232">CU11-OriginLoad</f>
        <v>44819</v>
      </c>
      <c r="CU11" s="5">
        <f t="shared" si="67"/>
        <v>44823</v>
      </c>
      <c r="CV11" s="5">
        <f>CW11</f>
        <v>44825</v>
      </c>
      <c r="CW11" s="5">
        <f t="shared" ref="CW11" si="233">CX11-Port2DC</f>
        <v>44825</v>
      </c>
      <c r="CX11" s="5">
        <f t="shared" ref="CX11" si="234">CY11-TransloadDays</f>
        <v>44831</v>
      </c>
      <c r="CY11" s="5">
        <f t="shared" ref="CY11" si="235">CZ11-RailDays</f>
        <v>44834</v>
      </c>
      <c r="CZ11" s="12">
        <f t="shared" si="71"/>
        <v>44844</v>
      </c>
      <c r="DA11" s="24"/>
      <c r="DB11" s="5">
        <f t="shared" ref="DB11" si="236">DC11-ShipWindow</f>
        <v>44842</v>
      </c>
      <c r="DC11" s="5">
        <f>DD11</f>
        <v>44847</v>
      </c>
      <c r="DD11" s="28">
        <f t="shared" ref="DD11" si="237">DE11-OriginLoad</f>
        <v>44847</v>
      </c>
      <c r="DE11" s="5">
        <f t="shared" si="74"/>
        <v>44851</v>
      </c>
      <c r="DF11" s="5">
        <f>DG11</f>
        <v>44853</v>
      </c>
      <c r="DG11" s="5">
        <f t="shared" ref="DG11" si="238">DH11-Port2DC</f>
        <v>44853</v>
      </c>
      <c r="DH11" s="5">
        <f t="shared" ref="DH11" si="239">DI11-TransloadDays</f>
        <v>44859</v>
      </c>
      <c r="DI11" s="5">
        <f t="shared" ref="DI11" si="240">DJ11-RailDays</f>
        <v>44862</v>
      </c>
      <c r="DJ11" s="12">
        <f t="shared" si="78"/>
        <v>44872</v>
      </c>
      <c r="DK11" s="24"/>
      <c r="DL11" s="5">
        <f t="shared" ref="DL11" si="241">DM11-ShipWindow</f>
        <v>44870</v>
      </c>
      <c r="DM11" s="5">
        <f>DN11</f>
        <v>44875</v>
      </c>
      <c r="DN11" s="28">
        <f t="shared" ref="DN11" si="242">DO11-OriginLoad</f>
        <v>44875</v>
      </c>
      <c r="DO11" s="5">
        <f t="shared" si="81"/>
        <v>44879</v>
      </c>
      <c r="DP11" s="5">
        <f>DQ11</f>
        <v>44881</v>
      </c>
      <c r="DQ11" s="5">
        <f t="shared" ref="DQ11" si="243">DR11-Port2DC</f>
        <v>44881</v>
      </c>
      <c r="DR11" s="5">
        <f t="shared" ref="DR11" si="244">DS11-TransloadDays</f>
        <v>44887</v>
      </c>
      <c r="DS11" s="5">
        <f t="shared" ref="DS11" si="245">DT11-RailDays</f>
        <v>44890</v>
      </c>
      <c r="DT11" s="12">
        <f t="shared" si="85"/>
        <v>44900</v>
      </c>
      <c r="DU11" s="24"/>
      <c r="DV11" s="5">
        <f t="shared" ref="DV11" si="246">DW11-ShipWindow</f>
        <v>44898</v>
      </c>
      <c r="DW11" s="5">
        <f>DX11</f>
        <v>44903</v>
      </c>
      <c r="DX11" s="28">
        <f t="shared" ref="DX11" si="247">DY11-OriginLoad</f>
        <v>44903</v>
      </c>
      <c r="DY11" s="5">
        <f t="shared" si="88"/>
        <v>44907</v>
      </c>
      <c r="DZ11" s="5">
        <f>EA11</f>
        <v>44909</v>
      </c>
      <c r="EA11" s="5">
        <f t="shared" ref="EA11" si="248">EB11-Port2DC</f>
        <v>44909</v>
      </c>
      <c r="EB11" s="5">
        <f t="shared" ref="EB11" si="249">EC11-TransloadDays</f>
        <v>44915</v>
      </c>
      <c r="EC11" s="5">
        <f t="shared" ref="EC11" si="250">ED11-RailDays</f>
        <v>44918</v>
      </c>
      <c r="ED11" s="12">
        <f t="shared" si="92"/>
        <v>44928</v>
      </c>
      <c r="EE11" s="24"/>
      <c r="EF11" s="37"/>
      <c r="EG11" s="37"/>
      <c r="EH11" s="37"/>
      <c r="EI11" s="37"/>
      <c r="EJ11" s="37"/>
      <c r="EK11" s="37"/>
    </row>
    <row r="12" spans="1:141" ht="11.25" customHeight="1">
      <c r="A12" s="4" t="s">
        <v>160</v>
      </c>
      <c r="B12" s="4" t="s">
        <v>65</v>
      </c>
      <c r="C12" s="3" t="e">
        <f t="shared" si="0"/>
        <v>#N/A</v>
      </c>
      <c r="D12" s="49" t="e">
        <f t="shared" si="1"/>
        <v>#N/A</v>
      </c>
      <c r="E12" s="41"/>
      <c r="F12" s="5" t="e">
        <f t="shared" si="2"/>
        <v>#N/A</v>
      </c>
      <c r="G12" s="5" t="e">
        <f t="shared" si="159"/>
        <v>#N/A</v>
      </c>
      <c r="H12" s="28" t="e">
        <f t="shared" si="3"/>
        <v>#N/A</v>
      </c>
      <c r="I12" s="5" t="e">
        <f t="shared" si="4"/>
        <v>#N/A</v>
      </c>
      <c r="J12" s="5">
        <f t="shared" si="160"/>
        <v>44573</v>
      </c>
      <c r="K12" s="5">
        <f t="shared" si="5"/>
        <v>44573</v>
      </c>
      <c r="L12" s="5">
        <f t="shared" si="6"/>
        <v>44579</v>
      </c>
      <c r="M12" s="5">
        <f t="shared" si="7"/>
        <v>44582</v>
      </c>
      <c r="N12" s="12">
        <f t="shared" si="8"/>
        <v>44592</v>
      </c>
      <c r="O12" s="24"/>
      <c r="P12" s="5" t="e">
        <f t="shared" si="9"/>
        <v>#N/A</v>
      </c>
      <c r="Q12" s="5" t="e">
        <f t="shared" si="161"/>
        <v>#N/A</v>
      </c>
      <c r="R12" s="28" t="e">
        <f t="shared" si="10"/>
        <v>#N/A</v>
      </c>
      <c r="S12" s="5" t="e">
        <f t="shared" si="11"/>
        <v>#N/A</v>
      </c>
      <c r="T12" s="5">
        <f t="shared" si="162"/>
        <v>44601</v>
      </c>
      <c r="U12" s="5">
        <f t="shared" si="12"/>
        <v>44601</v>
      </c>
      <c r="V12" s="5">
        <f t="shared" si="13"/>
        <v>44607</v>
      </c>
      <c r="W12" s="5">
        <f t="shared" si="14"/>
        <v>44610</v>
      </c>
      <c r="X12" s="12">
        <f t="shared" si="15"/>
        <v>44620</v>
      </c>
      <c r="Y12" s="24"/>
      <c r="Z12" s="5" t="e">
        <f t="shared" si="16"/>
        <v>#N/A</v>
      </c>
      <c r="AA12" s="5" t="e">
        <f t="shared" si="163"/>
        <v>#N/A</v>
      </c>
      <c r="AB12" s="28" t="e">
        <f t="shared" si="17"/>
        <v>#N/A</v>
      </c>
      <c r="AC12" s="5" t="e">
        <f t="shared" si="18"/>
        <v>#N/A</v>
      </c>
      <c r="AD12" s="5">
        <f t="shared" si="164"/>
        <v>44629</v>
      </c>
      <c r="AE12" s="5">
        <f t="shared" si="19"/>
        <v>44629</v>
      </c>
      <c r="AF12" s="5">
        <f t="shared" si="20"/>
        <v>44635</v>
      </c>
      <c r="AG12" s="5">
        <f t="shared" si="21"/>
        <v>44638</v>
      </c>
      <c r="AH12" s="12">
        <f t="shared" si="22"/>
        <v>44648</v>
      </c>
      <c r="AI12" s="24"/>
      <c r="AJ12" s="5" t="e">
        <f t="shared" si="23"/>
        <v>#N/A</v>
      </c>
      <c r="AK12" s="5" t="e">
        <f t="shared" si="165"/>
        <v>#N/A</v>
      </c>
      <c r="AL12" s="28" t="e">
        <f t="shared" si="24"/>
        <v>#N/A</v>
      </c>
      <c r="AM12" s="5" t="e">
        <f t="shared" si="25"/>
        <v>#N/A</v>
      </c>
      <c r="AN12" s="5">
        <f t="shared" si="166"/>
        <v>44657</v>
      </c>
      <c r="AO12" s="5">
        <f t="shared" si="26"/>
        <v>44657</v>
      </c>
      <c r="AP12" s="5">
        <f t="shared" si="27"/>
        <v>44663</v>
      </c>
      <c r="AQ12" s="5">
        <f t="shared" si="28"/>
        <v>44666</v>
      </c>
      <c r="AR12" s="12">
        <f t="shared" si="29"/>
        <v>44676</v>
      </c>
      <c r="AS12" s="24"/>
      <c r="AT12" s="5" t="e">
        <f t="shared" si="30"/>
        <v>#N/A</v>
      </c>
      <c r="AU12" s="5" t="e">
        <f t="shared" si="167"/>
        <v>#N/A</v>
      </c>
      <c r="AV12" s="28" t="e">
        <f t="shared" si="31"/>
        <v>#N/A</v>
      </c>
      <c r="AW12" s="5" t="e">
        <f t="shared" si="32"/>
        <v>#N/A</v>
      </c>
      <c r="AX12" s="5">
        <f t="shared" si="168"/>
        <v>44685</v>
      </c>
      <c r="AY12" s="5">
        <f t="shared" si="33"/>
        <v>44685</v>
      </c>
      <c r="AZ12" s="5">
        <f t="shared" si="34"/>
        <v>44691</v>
      </c>
      <c r="BA12" s="5">
        <f t="shared" si="35"/>
        <v>44694</v>
      </c>
      <c r="BB12" s="12">
        <f t="shared" si="36"/>
        <v>44704</v>
      </c>
      <c r="BC12" s="24"/>
      <c r="BD12" s="5" t="e">
        <f t="shared" si="37"/>
        <v>#N/A</v>
      </c>
      <c r="BE12" s="5" t="e">
        <f t="shared" si="169"/>
        <v>#N/A</v>
      </c>
      <c r="BF12" s="28" t="e">
        <f t="shared" si="38"/>
        <v>#N/A</v>
      </c>
      <c r="BG12" s="5" t="e">
        <f t="shared" si="39"/>
        <v>#N/A</v>
      </c>
      <c r="BH12" s="5">
        <f t="shared" si="170"/>
        <v>44713</v>
      </c>
      <c r="BI12" s="5">
        <f t="shared" si="40"/>
        <v>44713</v>
      </c>
      <c r="BJ12" s="5">
        <f t="shared" si="41"/>
        <v>44719</v>
      </c>
      <c r="BK12" s="5">
        <f t="shared" si="42"/>
        <v>44722</v>
      </c>
      <c r="BL12" s="12">
        <f t="shared" si="43"/>
        <v>44732</v>
      </c>
      <c r="BM12" s="24"/>
      <c r="BN12" s="5" t="e">
        <f t="shared" si="44"/>
        <v>#N/A</v>
      </c>
      <c r="BO12" s="5" t="e">
        <f t="shared" si="171"/>
        <v>#N/A</v>
      </c>
      <c r="BP12" s="28" t="e">
        <f t="shared" si="45"/>
        <v>#N/A</v>
      </c>
      <c r="BQ12" s="5" t="e">
        <f t="shared" si="46"/>
        <v>#N/A</v>
      </c>
      <c r="BR12" s="5">
        <f t="shared" si="172"/>
        <v>44741</v>
      </c>
      <c r="BS12" s="5">
        <f t="shared" si="47"/>
        <v>44741</v>
      </c>
      <c r="BT12" s="5">
        <f t="shared" si="48"/>
        <v>44747</v>
      </c>
      <c r="BU12" s="5">
        <f t="shared" si="49"/>
        <v>44750</v>
      </c>
      <c r="BV12" s="12">
        <f t="shared" si="50"/>
        <v>44760</v>
      </c>
      <c r="BW12" s="24"/>
      <c r="BX12" s="5" t="e">
        <f t="shared" si="51"/>
        <v>#N/A</v>
      </c>
      <c r="BY12" s="5" t="e">
        <f t="shared" si="173"/>
        <v>#N/A</v>
      </c>
      <c r="BZ12" s="28" t="e">
        <f t="shared" si="52"/>
        <v>#N/A</v>
      </c>
      <c r="CA12" s="5" t="e">
        <f t="shared" si="53"/>
        <v>#N/A</v>
      </c>
      <c r="CB12" s="5">
        <f t="shared" si="174"/>
        <v>44769</v>
      </c>
      <c r="CC12" s="5">
        <f t="shared" si="54"/>
        <v>44769</v>
      </c>
      <c r="CD12" s="5">
        <f t="shared" si="55"/>
        <v>44775</v>
      </c>
      <c r="CE12" s="5">
        <f t="shared" si="56"/>
        <v>44778</v>
      </c>
      <c r="CF12" s="12">
        <f t="shared" si="57"/>
        <v>44788</v>
      </c>
      <c r="CG12" s="24"/>
      <c r="CH12" s="5" t="e">
        <f t="shared" si="58"/>
        <v>#N/A</v>
      </c>
      <c r="CI12" s="5" t="e">
        <f t="shared" si="175"/>
        <v>#N/A</v>
      </c>
      <c r="CJ12" s="28" t="e">
        <f t="shared" si="59"/>
        <v>#N/A</v>
      </c>
      <c r="CK12" s="5" t="e">
        <f t="shared" si="60"/>
        <v>#N/A</v>
      </c>
      <c r="CL12" s="5">
        <f t="shared" si="176"/>
        <v>44797</v>
      </c>
      <c r="CM12" s="5">
        <f t="shared" si="61"/>
        <v>44797</v>
      </c>
      <c r="CN12" s="5">
        <f t="shared" si="62"/>
        <v>44803</v>
      </c>
      <c r="CO12" s="5">
        <f t="shared" si="63"/>
        <v>44806</v>
      </c>
      <c r="CP12" s="12">
        <f t="shared" si="64"/>
        <v>44816</v>
      </c>
      <c r="CQ12" s="24"/>
      <c r="CR12" s="5" t="e">
        <f t="shared" si="65"/>
        <v>#N/A</v>
      </c>
      <c r="CS12" s="5" t="e">
        <f t="shared" si="177"/>
        <v>#N/A</v>
      </c>
      <c r="CT12" s="28" t="e">
        <f t="shared" si="66"/>
        <v>#N/A</v>
      </c>
      <c r="CU12" s="5" t="e">
        <f t="shared" si="67"/>
        <v>#N/A</v>
      </c>
      <c r="CV12" s="5">
        <f t="shared" si="178"/>
        <v>44825</v>
      </c>
      <c r="CW12" s="5">
        <f t="shared" si="68"/>
        <v>44825</v>
      </c>
      <c r="CX12" s="5">
        <f t="shared" si="69"/>
        <v>44831</v>
      </c>
      <c r="CY12" s="5">
        <f t="shared" si="70"/>
        <v>44834</v>
      </c>
      <c r="CZ12" s="12">
        <f t="shared" si="71"/>
        <v>44844</v>
      </c>
      <c r="DA12" s="24"/>
      <c r="DB12" s="5" t="e">
        <f t="shared" si="72"/>
        <v>#N/A</v>
      </c>
      <c r="DC12" s="5" t="e">
        <f t="shared" si="179"/>
        <v>#N/A</v>
      </c>
      <c r="DD12" s="28" t="e">
        <f t="shared" si="73"/>
        <v>#N/A</v>
      </c>
      <c r="DE12" s="5" t="e">
        <f t="shared" si="74"/>
        <v>#N/A</v>
      </c>
      <c r="DF12" s="5">
        <f t="shared" si="180"/>
        <v>44853</v>
      </c>
      <c r="DG12" s="5">
        <f t="shared" si="75"/>
        <v>44853</v>
      </c>
      <c r="DH12" s="5">
        <f t="shared" si="76"/>
        <v>44859</v>
      </c>
      <c r="DI12" s="5">
        <f t="shared" si="77"/>
        <v>44862</v>
      </c>
      <c r="DJ12" s="12">
        <f t="shared" si="78"/>
        <v>44872</v>
      </c>
      <c r="DK12" s="24"/>
      <c r="DL12" s="5" t="e">
        <f t="shared" si="79"/>
        <v>#N/A</v>
      </c>
      <c r="DM12" s="5" t="e">
        <f t="shared" si="181"/>
        <v>#N/A</v>
      </c>
      <c r="DN12" s="28" t="e">
        <f t="shared" si="80"/>
        <v>#N/A</v>
      </c>
      <c r="DO12" s="5" t="e">
        <f t="shared" si="81"/>
        <v>#N/A</v>
      </c>
      <c r="DP12" s="5">
        <f t="shared" si="182"/>
        <v>44881</v>
      </c>
      <c r="DQ12" s="5">
        <f t="shared" si="82"/>
        <v>44881</v>
      </c>
      <c r="DR12" s="5">
        <f t="shared" si="83"/>
        <v>44887</v>
      </c>
      <c r="DS12" s="5">
        <f t="shared" si="84"/>
        <v>44890</v>
      </c>
      <c r="DT12" s="12">
        <f t="shared" si="85"/>
        <v>44900</v>
      </c>
      <c r="DU12" s="24"/>
      <c r="DV12" s="5" t="e">
        <f t="shared" si="86"/>
        <v>#N/A</v>
      </c>
      <c r="DW12" s="5" t="e">
        <f t="shared" si="183"/>
        <v>#N/A</v>
      </c>
      <c r="DX12" s="28" t="e">
        <f t="shared" si="87"/>
        <v>#N/A</v>
      </c>
      <c r="DY12" s="5" t="e">
        <f t="shared" si="88"/>
        <v>#N/A</v>
      </c>
      <c r="DZ12" s="5">
        <f t="shared" si="184"/>
        <v>44909</v>
      </c>
      <c r="EA12" s="5">
        <f t="shared" si="89"/>
        <v>44909</v>
      </c>
      <c r="EB12" s="5">
        <f t="shared" si="90"/>
        <v>44915</v>
      </c>
      <c r="EC12" s="5">
        <f t="shared" si="91"/>
        <v>44918</v>
      </c>
      <c r="ED12" s="12">
        <f t="shared" si="92"/>
        <v>44928</v>
      </c>
      <c r="EE12" s="24"/>
      <c r="EF12" s="37"/>
      <c r="EG12" s="37"/>
      <c r="EH12" s="37"/>
      <c r="EI12" s="37"/>
      <c r="EJ12" s="37"/>
      <c r="EK12" s="37"/>
    </row>
    <row r="13" spans="1:141" ht="11.25" customHeight="1">
      <c r="A13" s="4" t="s">
        <v>120</v>
      </c>
      <c r="B13" s="4" t="s">
        <v>65</v>
      </c>
      <c r="C13" s="3">
        <f t="shared" si="0"/>
        <v>1</v>
      </c>
      <c r="D13" s="49">
        <f t="shared" si="1"/>
        <v>29</v>
      </c>
      <c r="E13" s="41"/>
      <c r="F13" s="5">
        <f t="shared" si="2"/>
        <v>44563</v>
      </c>
      <c r="G13" s="5">
        <f t="shared" si="159"/>
        <v>44568</v>
      </c>
      <c r="H13" s="28">
        <f t="shared" si="3"/>
        <v>44568</v>
      </c>
      <c r="I13" s="5">
        <f t="shared" si="4"/>
        <v>44572</v>
      </c>
      <c r="J13" s="5">
        <f t="shared" si="160"/>
        <v>44573</v>
      </c>
      <c r="K13" s="5">
        <f t="shared" si="5"/>
        <v>44573</v>
      </c>
      <c r="L13" s="5">
        <f t="shared" si="6"/>
        <v>44579</v>
      </c>
      <c r="M13" s="5">
        <f t="shared" si="7"/>
        <v>44582</v>
      </c>
      <c r="N13" s="12">
        <f t="shared" si="8"/>
        <v>44592</v>
      </c>
      <c r="O13" s="24"/>
      <c r="P13" s="5">
        <f t="shared" si="9"/>
        <v>44591</v>
      </c>
      <c r="Q13" s="5">
        <f t="shared" si="161"/>
        <v>44596</v>
      </c>
      <c r="R13" s="28">
        <f t="shared" si="10"/>
        <v>44596</v>
      </c>
      <c r="S13" s="5">
        <f t="shared" si="11"/>
        <v>44600</v>
      </c>
      <c r="T13" s="5">
        <f t="shared" si="162"/>
        <v>44601</v>
      </c>
      <c r="U13" s="5">
        <f t="shared" si="12"/>
        <v>44601</v>
      </c>
      <c r="V13" s="5">
        <f t="shared" si="13"/>
        <v>44607</v>
      </c>
      <c r="W13" s="5">
        <f t="shared" si="14"/>
        <v>44610</v>
      </c>
      <c r="X13" s="12">
        <f t="shared" si="15"/>
        <v>44620</v>
      </c>
      <c r="Y13" s="24"/>
      <c r="Z13" s="5">
        <f t="shared" si="16"/>
        <v>44619</v>
      </c>
      <c r="AA13" s="5">
        <f t="shared" si="163"/>
        <v>44624</v>
      </c>
      <c r="AB13" s="28">
        <f t="shared" si="17"/>
        <v>44624</v>
      </c>
      <c r="AC13" s="5">
        <f t="shared" si="18"/>
        <v>44628</v>
      </c>
      <c r="AD13" s="5">
        <f t="shared" si="164"/>
        <v>44629</v>
      </c>
      <c r="AE13" s="5">
        <f t="shared" si="19"/>
        <v>44629</v>
      </c>
      <c r="AF13" s="5">
        <f t="shared" si="20"/>
        <v>44635</v>
      </c>
      <c r="AG13" s="5">
        <f t="shared" si="21"/>
        <v>44638</v>
      </c>
      <c r="AH13" s="12">
        <f t="shared" si="22"/>
        <v>44648</v>
      </c>
      <c r="AI13" s="24"/>
      <c r="AJ13" s="5">
        <f t="shared" si="23"/>
        <v>44647</v>
      </c>
      <c r="AK13" s="5">
        <f t="shared" si="165"/>
        <v>44652</v>
      </c>
      <c r="AL13" s="28">
        <f t="shared" si="24"/>
        <v>44652</v>
      </c>
      <c r="AM13" s="5">
        <f t="shared" si="25"/>
        <v>44656</v>
      </c>
      <c r="AN13" s="5">
        <f t="shared" si="166"/>
        <v>44657</v>
      </c>
      <c r="AO13" s="5">
        <f t="shared" si="26"/>
        <v>44657</v>
      </c>
      <c r="AP13" s="5">
        <f t="shared" si="27"/>
        <v>44663</v>
      </c>
      <c r="AQ13" s="5">
        <f t="shared" si="28"/>
        <v>44666</v>
      </c>
      <c r="AR13" s="12">
        <f t="shared" si="29"/>
        <v>44676</v>
      </c>
      <c r="AS13" s="24"/>
      <c r="AT13" s="5">
        <f t="shared" si="30"/>
        <v>44675</v>
      </c>
      <c r="AU13" s="5">
        <f t="shared" si="167"/>
        <v>44680</v>
      </c>
      <c r="AV13" s="28">
        <f t="shared" si="31"/>
        <v>44680</v>
      </c>
      <c r="AW13" s="5">
        <f t="shared" si="32"/>
        <v>44684</v>
      </c>
      <c r="AX13" s="5">
        <f t="shared" si="168"/>
        <v>44685</v>
      </c>
      <c r="AY13" s="5">
        <f t="shared" si="33"/>
        <v>44685</v>
      </c>
      <c r="AZ13" s="5">
        <f t="shared" si="34"/>
        <v>44691</v>
      </c>
      <c r="BA13" s="5">
        <f t="shared" si="35"/>
        <v>44694</v>
      </c>
      <c r="BB13" s="12">
        <f t="shared" si="36"/>
        <v>44704</v>
      </c>
      <c r="BC13" s="24"/>
      <c r="BD13" s="5">
        <f t="shared" si="37"/>
        <v>44703</v>
      </c>
      <c r="BE13" s="5">
        <f t="shared" si="169"/>
        <v>44708</v>
      </c>
      <c r="BF13" s="28">
        <f t="shared" si="38"/>
        <v>44708</v>
      </c>
      <c r="BG13" s="5">
        <f t="shared" si="39"/>
        <v>44712</v>
      </c>
      <c r="BH13" s="5">
        <f t="shared" si="170"/>
        <v>44713</v>
      </c>
      <c r="BI13" s="5">
        <f t="shared" si="40"/>
        <v>44713</v>
      </c>
      <c r="BJ13" s="5">
        <f t="shared" si="41"/>
        <v>44719</v>
      </c>
      <c r="BK13" s="5">
        <f t="shared" si="42"/>
        <v>44722</v>
      </c>
      <c r="BL13" s="12">
        <f t="shared" si="43"/>
        <v>44732</v>
      </c>
      <c r="BM13" s="24"/>
      <c r="BN13" s="5">
        <f t="shared" si="44"/>
        <v>44731</v>
      </c>
      <c r="BO13" s="5">
        <f t="shared" si="171"/>
        <v>44736</v>
      </c>
      <c r="BP13" s="28">
        <f t="shared" si="45"/>
        <v>44736</v>
      </c>
      <c r="BQ13" s="5">
        <f t="shared" si="46"/>
        <v>44740</v>
      </c>
      <c r="BR13" s="5">
        <f t="shared" si="172"/>
        <v>44741</v>
      </c>
      <c r="BS13" s="5">
        <f t="shared" si="47"/>
        <v>44741</v>
      </c>
      <c r="BT13" s="5">
        <f t="shared" si="48"/>
        <v>44747</v>
      </c>
      <c r="BU13" s="5">
        <f t="shared" si="49"/>
        <v>44750</v>
      </c>
      <c r="BV13" s="12">
        <f t="shared" si="50"/>
        <v>44760</v>
      </c>
      <c r="BW13" s="24"/>
      <c r="BX13" s="5">
        <f t="shared" si="51"/>
        <v>44759</v>
      </c>
      <c r="BY13" s="5">
        <f t="shared" si="173"/>
        <v>44764</v>
      </c>
      <c r="BZ13" s="28">
        <f t="shared" si="52"/>
        <v>44764</v>
      </c>
      <c r="CA13" s="5">
        <f t="shared" si="53"/>
        <v>44768</v>
      </c>
      <c r="CB13" s="5">
        <f t="shared" si="174"/>
        <v>44769</v>
      </c>
      <c r="CC13" s="5">
        <f t="shared" si="54"/>
        <v>44769</v>
      </c>
      <c r="CD13" s="5">
        <f t="shared" si="55"/>
        <v>44775</v>
      </c>
      <c r="CE13" s="5">
        <f t="shared" si="56"/>
        <v>44778</v>
      </c>
      <c r="CF13" s="12">
        <f t="shared" si="57"/>
        <v>44788</v>
      </c>
      <c r="CG13" s="24"/>
      <c r="CH13" s="5">
        <f t="shared" si="58"/>
        <v>44787</v>
      </c>
      <c r="CI13" s="5">
        <f t="shared" si="175"/>
        <v>44792</v>
      </c>
      <c r="CJ13" s="28">
        <f t="shared" si="59"/>
        <v>44792</v>
      </c>
      <c r="CK13" s="5">
        <f t="shared" si="60"/>
        <v>44796</v>
      </c>
      <c r="CL13" s="5">
        <f t="shared" si="176"/>
        <v>44797</v>
      </c>
      <c r="CM13" s="5">
        <f t="shared" si="61"/>
        <v>44797</v>
      </c>
      <c r="CN13" s="5">
        <f t="shared" si="62"/>
        <v>44803</v>
      </c>
      <c r="CO13" s="5">
        <f t="shared" si="63"/>
        <v>44806</v>
      </c>
      <c r="CP13" s="12">
        <f t="shared" si="64"/>
        <v>44816</v>
      </c>
      <c r="CQ13" s="24"/>
      <c r="CR13" s="5">
        <f t="shared" si="65"/>
        <v>44815</v>
      </c>
      <c r="CS13" s="5">
        <f t="shared" si="177"/>
        <v>44820</v>
      </c>
      <c r="CT13" s="28">
        <f t="shared" si="66"/>
        <v>44820</v>
      </c>
      <c r="CU13" s="5">
        <f t="shared" si="67"/>
        <v>44824</v>
      </c>
      <c r="CV13" s="5">
        <f t="shared" si="178"/>
        <v>44825</v>
      </c>
      <c r="CW13" s="5">
        <f t="shared" si="68"/>
        <v>44825</v>
      </c>
      <c r="CX13" s="5">
        <f t="shared" si="69"/>
        <v>44831</v>
      </c>
      <c r="CY13" s="5">
        <f t="shared" si="70"/>
        <v>44834</v>
      </c>
      <c r="CZ13" s="12">
        <f t="shared" si="71"/>
        <v>44844</v>
      </c>
      <c r="DA13" s="24"/>
      <c r="DB13" s="5">
        <f t="shared" si="72"/>
        <v>44843</v>
      </c>
      <c r="DC13" s="5">
        <f t="shared" si="179"/>
        <v>44848</v>
      </c>
      <c r="DD13" s="28">
        <f t="shared" si="73"/>
        <v>44848</v>
      </c>
      <c r="DE13" s="5">
        <f t="shared" si="74"/>
        <v>44852</v>
      </c>
      <c r="DF13" s="5">
        <f t="shared" si="180"/>
        <v>44853</v>
      </c>
      <c r="DG13" s="5">
        <f t="shared" si="75"/>
        <v>44853</v>
      </c>
      <c r="DH13" s="5">
        <f t="shared" si="76"/>
        <v>44859</v>
      </c>
      <c r="DI13" s="5">
        <f t="shared" si="77"/>
        <v>44862</v>
      </c>
      <c r="DJ13" s="12">
        <f t="shared" si="78"/>
        <v>44872</v>
      </c>
      <c r="DK13" s="24"/>
      <c r="DL13" s="5">
        <f t="shared" si="79"/>
        <v>44871</v>
      </c>
      <c r="DM13" s="5">
        <f t="shared" si="181"/>
        <v>44876</v>
      </c>
      <c r="DN13" s="28">
        <f t="shared" si="80"/>
        <v>44876</v>
      </c>
      <c r="DO13" s="5">
        <f t="shared" si="81"/>
        <v>44880</v>
      </c>
      <c r="DP13" s="5">
        <f t="shared" si="182"/>
        <v>44881</v>
      </c>
      <c r="DQ13" s="5">
        <f t="shared" si="82"/>
        <v>44881</v>
      </c>
      <c r="DR13" s="5">
        <f t="shared" si="83"/>
        <v>44887</v>
      </c>
      <c r="DS13" s="5">
        <f t="shared" si="84"/>
        <v>44890</v>
      </c>
      <c r="DT13" s="12">
        <f t="shared" si="85"/>
        <v>44900</v>
      </c>
      <c r="DU13" s="24"/>
      <c r="DV13" s="5">
        <f t="shared" si="86"/>
        <v>44899</v>
      </c>
      <c r="DW13" s="5">
        <f t="shared" si="183"/>
        <v>44904</v>
      </c>
      <c r="DX13" s="28">
        <f t="shared" si="87"/>
        <v>44904</v>
      </c>
      <c r="DY13" s="5">
        <f t="shared" si="88"/>
        <v>44908</v>
      </c>
      <c r="DZ13" s="5">
        <f t="shared" si="184"/>
        <v>44909</v>
      </c>
      <c r="EA13" s="5">
        <f t="shared" si="89"/>
        <v>44909</v>
      </c>
      <c r="EB13" s="5">
        <f t="shared" si="90"/>
        <v>44915</v>
      </c>
      <c r="EC13" s="5">
        <f t="shared" si="91"/>
        <v>44918</v>
      </c>
      <c r="ED13" s="12">
        <f t="shared" si="92"/>
        <v>44928</v>
      </c>
      <c r="EE13" s="24"/>
      <c r="EF13" s="37"/>
      <c r="EG13" s="37"/>
      <c r="EH13" s="37"/>
      <c r="EI13" s="37"/>
      <c r="EJ13" s="37"/>
      <c r="EK13" s="37"/>
    </row>
    <row r="14" spans="1:141" ht="11.25" customHeight="1">
      <c r="A14" s="4" t="s">
        <v>137</v>
      </c>
      <c r="B14" s="4" t="s">
        <v>65</v>
      </c>
      <c r="C14" s="3">
        <f t="shared" si="0"/>
        <v>1</v>
      </c>
      <c r="D14" s="49">
        <f t="shared" si="1"/>
        <v>29</v>
      </c>
      <c r="E14" s="41"/>
      <c r="F14" s="5">
        <f t="shared" si="2"/>
        <v>44563</v>
      </c>
      <c r="G14" s="5">
        <f t="shared" si="159"/>
        <v>44568</v>
      </c>
      <c r="H14" s="28">
        <f t="shared" si="3"/>
        <v>44568</v>
      </c>
      <c r="I14" s="5">
        <f t="shared" si="4"/>
        <v>44572</v>
      </c>
      <c r="J14" s="5">
        <f t="shared" si="160"/>
        <v>44573</v>
      </c>
      <c r="K14" s="5">
        <f t="shared" si="5"/>
        <v>44573</v>
      </c>
      <c r="L14" s="5">
        <f t="shared" si="6"/>
        <v>44579</v>
      </c>
      <c r="M14" s="5">
        <f t="shared" si="7"/>
        <v>44582</v>
      </c>
      <c r="N14" s="12">
        <f t="shared" si="8"/>
        <v>44592</v>
      </c>
      <c r="O14" s="24"/>
      <c r="P14" s="5">
        <f t="shared" si="9"/>
        <v>44591</v>
      </c>
      <c r="Q14" s="5">
        <f t="shared" si="161"/>
        <v>44596</v>
      </c>
      <c r="R14" s="28">
        <f t="shared" si="10"/>
        <v>44596</v>
      </c>
      <c r="S14" s="5">
        <f t="shared" si="11"/>
        <v>44600</v>
      </c>
      <c r="T14" s="5">
        <f t="shared" si="162"/>
        <v>44601</v>
      </c>
      <c r="U14" s="5">
        <f t="shared" si="12"/>
        <v>44601</v>
      </c>
      <c r="V14" s="5">
        <f t="shared" si="13"/>
        <v>44607</v>
      </c>
      <c r="W14" s="5">
        <f t="shared" si="14"/>
        <v>44610</v>
      </c>
      <c r="X14" s="12">
        <f t="shared" si="15"/>
        <v>44620</v>
      </c>
      <c r="Y14" s="24"/>
      <c r="Z14" s="5">
        <f t="shared" si="16"/>
        <v>44619</v>
      </c>
      <c r="AA14" s="5">
        <f t="shared" si="163"/>
        <v>44624</v>
      </c>
      <c r="AB14" s="28">
        <f t="shared" si="17"/>
        <v>44624</v>
      </c>
      <c r="AC14" s="5">
        <f t="shared" si="18"/>
        <v>44628</v>
      </c>
      <c r="AD14" s="5">
        <f t="shared" si="164"/>
        <v>44629</v>
      </c>
      <c r="AE14" s="5">
        <f t="shared" si="19"/>
        <v>44629</v>
      </c>
      <c r="AF14" s="5">
        <f t="shared" si="20"/>
        <v>44635</v>
      </c>
      <c r="AG14" s="5">
        <f t="shared" si="21"/>
        <v>44638</v>
      </c>
      <c r="AH14" s="12">
        <f t="shared" si="22"/>
        <v>44648</v>
      </c>
      <c r="AI14" s="24"/>
      <c r="AJ14" s="5">
        <f t="shared" si="23"/>
        <v>44647</v>
      </c>
      <c r="AK14" s="5">
        <f t="shared" si="165"/>
        <v>44652</v>
      </c>
      <c r="AL14" s="28">
        <f t="shared" si="24"/>
        <v>44652</v>
      </c>
      <c r="AM14" s="5">
        <f t="shared" si="25"/>
        <v>44656</v>
      </c>
      <c r="AN14" s="5">
        <f t="shared" si="166"/>
        <v>44657</v>
      </c>
      <c r="AO14" s="5">
        <f t="shared" si="26"/>
        <v>44657</v>
      </c>
      <c r="AP14" s="5">
        <f t="shared" si="27"/>
        <v>44663</v>
      </c>
      <c r="AQ14" s="5">
        <f t="shared" si="28"/>
        <v>44666</v>
      </c>
      <c r="AR14" s="12">
        <f t="shared" si="29"/>
        <v>44676</v>
      </c>
      <c r="AS14" s="24"/>
      <c r="AT14" s="5">
        <f t="shared" si="30"/>
        <v>44675</v>
      </c>
      <c r="AU14" s="5">
        <f t="shared" si="167"/>
        <v>44680</v>
      </c>
      <c r="AV14" s="28">
        <f t="shared" si="31"/>
        <v>44680</v>
      </c>
      <c r="AW14" s="5">
        <f t="shared" si="32"/>
        <v>44684</v>
      </c>
      <c r="AX14" s="5">
        <f t="shared" si="168"/>
        <v>44685</v>
      </c>
      <c r="AY14" s="5">
        <f t="shared" si="33"/>
        <v>44685</v>
      </c>
      <c r="AZ14" s="5">
        <f t="shared" si="34"/>
        <v>44691</v>
      </c>
      <c r="BA14" s="5">
        <f t="shared" si="35"/>
        <v>44694</v>
      </c>
      <c r="BB14" s="12">
        <f t="shared" si="36"/>
        <v>44704</v>
      </c>
      <c r="BC14" s="24"/>
      <c r="BD14" s="5">
        <f t="shared" si="37"/>
        <v>44703</v>
      </c>
      <c r="BE14" s="5">
        <f t="shared" si="169"/>
        <v>44708</v>
      </c>
      <c r="BF14" s="28">
        <f t="shared" si="38"/>
        <v>44708</v>
      </c>
      <c r="BG14" s="5">
        <f t="shared" si="39"/>
        <v>44712</v>
      </c>
      <c r="BH14" s="5">
        <f t="shared" si="170"/>
        <v>44713</v>
      </c>
      <c r="BI14" s="5">
        <f t="shared" si="40"/>
        <v>44713</v>
      </c>
      <c r="BJ14" s="5">
        <f t="shared" si="41"/>
        <v>44719</v>
      </c>
      <c r="BK14" s="5">
        <f t="shared" si="42"/>
        <v>44722</v>
      </c>
      <c r="BL14" s="12">
        <f t="shared" si="43"/>
        <v>44732</v>
      </c>
      <c r="BM14" s="24"/>
      <c r="BN14" s="5">
        <f t="shared" si="44"/>
        <v>44731</v>
      </c>
      <c r="BO14" s="5">
        <f t="shared" si="171"/>
        <v>44736</v>
      </c>
      <c r="BP14" s="28">
        <f t="shared" si="45"/>
        <v>44736</v>
      </c>
      <c r="BQ14" s="5">
        <f t="shared" si="46"/>
        <v>44740</v>
      </c>
      <c r="BR14" s="5">
        <f t="shared" si="172"/>
        <v>44741</v>
      </c>
      <c r="BS14" s="5">
        <f t="shared" si="47"/>
        <v>44741</v>
      </c>
      <c r="BT14" s="5">
        <f t="shared" si="48"/>
        <v>44747</v>
      </c>
      <c r="BU14" s="5">
        <f t="shared" si="49"/>
        <v>44750</v>
      </c>
      <c r="BV14" s="12">
        <f t="shared" si="50"/>
        <v>44760</v>
      </c>
      <c r="BW14" s="24"/>
      <c r="BX14" s="5">
        <f t="shared" si="51"/>
        <v>44759</v>
      </c>
      <c r="BY14" s="5">
        <f t="shared" si="173"/>
        <v>44764</v>
      </c>
      <c r="BZ14" s="28">
        <f t="shared" si="52"/>
        <v>44764</v>
      </c>
      <c r="CA14" s="5">
        <f t="shared" si="53"/>
        <v>44768</v>
      </c>
      <c r="CB14" s="5">
        <f t="shared" si="174"/>
        <v>44769</v>
      </c>
      <c r="CC14" s="5">
        <f t="shared" si="54"/>
        <v>44769</v>
      </c>
      <c r="CD14" s="5">
        <f t="shared" si="55"/>
        <v>44775</v>
      </c>
      <c r="CE14" s="5">
        <f t="shared" si="56"/>
        <v>44778</v>
      </c>
      <c r="CF14" s="12">
        <f t="shared" si="57"/>
        <v>44788</v>
      </c>
      <c r="CG14" s="24"/>
      <c r="CH14" s="5">
        <f t="shared" si="58"/>
        <v>44787</v>
      </c>
      <c r="CI14" s="5">
        <f t="shared" si="175"/>
        <v>44792</v>
      </c>
      <c r="CJ14" s="28">
        <f t="shared" si="59"/>
        <v>44792</v>
      </c>
      <c r="CK14" s="5">
        <f t="shared" si="60"/>
        <v>44796</v>
      </c>
      <c r="CL14" s="5">
        <f t="shared" si="176"/>
        <v>44797</v>
      </c>
      <c r="CM14" s="5">
        <f t="shared" si="61"/>
        <v>44797</v>
      </c>
      <c r="CN14" s="5">
        <f t="shared" si="62"/>
        <v>44803</v>
      </c>
      <c r="CO14" s="5">
        <f t="shared" si="63"/>
        <v>44806</v>
      </c>
      <c r="CP14" s="12">
        <f t="shared" si="64"/>
        <v>44816</v>
      </c>
      <c r="CQ14" s="24"/>
      <c r="CR14" s="5">
        <f t="shared" si="65"/>
        <v>44815</v>
      </c>
      <c r="CS14" s="5">
        <f t="shared" si="177"/>
        <v>44820</v>
      </c>
      <c r="CT14" s="28">
        <f t="shared" si="66"/>
        <v>44820</v>
      </c>
      <c r="CU14" s="5">
        <f t="shared" si="67"/>
        <v>44824</v>
      </c>
      <c r="CV14" s="5">
        <f t="shared" si="178"/>
        <v>44825</v>
      </c>
      <c r="CW14" s="5">
        <f t="shared" si="68"/>
        <v>44825</v>
      </c>
      <c r="CX14" s="5">
        <f t="shared" si="69"/>
        <v>44831</v>
      </c>
      <c r="CY14" s="5">
        <f t="shared" si="70"/>
        <v>44834</v>
      </c>
      <c r="CZ14" s="12">
        <f t="shared" si="71"/>
        <v>44844</v>
      </c>
      <c r="DA14" s="24"/>
      <c r="DB14" s="5">
        <f t="shared" si="72"/>
        <v>44843</v>
      </c>
      <c r="DC14" s="5">
        <f t="shared" si="179"/>
        <v>44848</v>
      </c>
      <c r="DD14" s="28">
        <f t="shared" si="73"/>
        <v>44848</v>
      </c>
      <c r="DE14" s="5">
        <f t="shared" si="74"/>
        <v>44852</v>
      </c>
      <c r="DF14" s="5">
        <f t="shared" si="180"/>
        <v>44853</v>
      </c>
      <c r="DG14" s="5">
        <f t="shared" si="75"/>
        <v>44853</v>
      </c>
      <c r="DH14" s="5">
        <f t="shared" si="76"/>
        <v>44859</v>
      </c>
      <c r="DI14" s="5">
        <f t="shared" si="77"/>
        <v>44862</v>
      </c>
      <c r="DJ14" s="12">
        <f t="shared" si="78"/>
        <v>44872</v>
      </c>
      <c r="DK14" s="24"/>
      <c r="DL14" s="5">
        <f t="shared" si="79"/>
        <v>44871</v>
      </c>
      <c r="DM14" s="5">
        <f t="shared" si="181"/>
        <v>44876</v>
      </c>
      <c r="DN14" s="28">
        <f t="shared" si="80"/>
        <v>44876</v>
      </c>
      <c r="DO14" s="5">
        <f t="shared" si="81"/>
        <v>44880</v>
      </c>
      <c r="DP14" s="5">
        <f t="shared" si="182"/>
        <v>44881</v>
      </c>
      <c r="DQ14" s="5">
        <f t="shared" si="82"/>
        <v>44881</v>
      </c>
      <c r="DR14" s="5">
        <f t="shared" si="83"/>
        <v>44887</v>
      </c>
      <c r="DS14" s="5">
        <f t="shared" si="84"/>
        <v>44890</v>
      </c>
      <c r="DT14" s="12">
        <f t="shared" si="85"/>
        <v>44900</v>
      </c>
      <c r="DU14" s="24"/>
      <c r="DV14" s="5">
        <f t="shared" si="86"/>
        <v>44899</v>
      </c>
      <c r="DW14" s="5">
        <f t="shared" si="183"/>
        <v>44904</v>
      </c>
      <c r="DX14" s="28">
        <f t="shared" si="87"/>
        <v>44904</v>
      </c>
      <c r="DY14" s="5">
        <f t="shared" si="88"/>
        <v>44908</v>
      </c>
      <c r="DZ14" s="5">
        <f t="shared" si="184"/>
        <v>44909</v>
      </c>
      <c r="EA14" s="5">
        <f t="shared" si="89"/>
        <v>44909</v>
      </c>
      <c r="EB14" s="5">
        <f t="shared" si="90"/>
        <v>44915</v>
      </c>
      <c r="EC14" s="5">
        <f t="shared" si="91"/>
        <v>44918</v>
      </c>
      <c r="ED14" s="12">
        <f t="shared" si="92"/>
        <v>44928</v>
      </c>
      <c r="EE14" s="24"/>
      <c r="EF14" s="37"/>
      <c r="EG14" s="37"/>
      <c r="EH14" s="37"/>
      <c r="EI14" s="37"/>
      <c r="EJ14" s="37"/>
      <c r="EK14" s="37"/>
    </row>
    <row r="15" spans="1:141" ht="11.25" customHeight="1">
      <c r="A15" s="4" t="s">
        <v>82</v>
      </c>
      <c r="B15" s="4" t="s">
        <v>65</v>
      </c>
      <c r="C15" s="3">
        <f t="shared" si="0"/>
        <v>1</v>
      </c>
      <c r="D15" s="49">
        <f t="shared" ref="D15" si="251">N15-F15</f>
        <v>29</v>
      </c>
      <c r="E15" s="41"/>
      <c r="F15" s="5">
        <f t="shared" ref="F15" si="252">G15-ShipWindow</f>
        <v>44563</v>
      </c>
      <c r="G15" s="5">
        <f>H15</f>
        <v>44568</v>
      </c>
      <c r="H15" s="28">
        <f t="shared" ref="H15" si="253">I15-OriginLoad</f>
        <v>44568</v>
      </c>
      <c r="I15" s="5">
        <f t="shared" si="4"/>
        <v>44572</v>
      </c>
      <c r="J15" s="5">
        <f>K15</f>
        <v>44573</v>
      </c>
      <c r="K15" s="5">
        <f t="shared" ref="K15" si="254">L15-Port2DC</f>
        <v>44573</v>
      </c>
      <c r="L15" s="5">
        <f t="shared" ref="L15" si="255">M15-TransloadDays</f>
        <v>44579</v>
      </c>
      <c r="M15" s="5">
        <f t="shared" ref="M15" si="256">N15-RailDays</f>
        <v>44582</v>
      </c>
      <c r="N15" s="12">
        <f t="shared" si="8"/>
        <v>44592</v>
      </c>
      <c r="O15" s="24"/>
      <c r="P15" s="5">
        <f t="shared" ref="P15" si="257">Q15-ShipWindow</f>
        <v>44591</v>
      </c>
      <c r="Q15" s="5">
        <f>R15</f>
        <v>44596</v>
      </c>
      <c r="R15" s="28">
        <f t="shared" ref="R15" si="258">S15-OriginLoad</f>
        <v>44596</v>
      </c>
      <c r="S15" s="5">
        <f t="shared" si="11"/>
        <v>44600</v>
      </c>
      <c r="T15" s="5">
        <f>U15</f>
        <v>44601</v>
      </c>
      <c r="U15" s="5">
        <f t="shared" ref="U15" si="259">V15-Port2DC</f>
        <v>44601</v>
      </c>
      <c r="V15" s="5">
        <f t="shared" ref="V15" si="260">W15-TransloadDays</f>
        <v>44607</v>
      </c>
      <c r="W15" s="5">
        <f t="shared" ref="W15" si="261">X15-RailDays</f>
        <v>44610</v>
      </c>
      <c r="X15" s="12">
        <f t="shared" si="15"/>
        <v>44620</v>
      </c>
      <c r="Y15" s="24"/>
      <c r="Z15" s="5">
        <f t="shared" ref="Z15" si="262">AA15-ShipWindow</f>
        <v>44619</v>
      </c>
      <c r="AA15" s="5">
        <f>AB15</f>
        <v>44624</v>
      </c>
      <c r="AB15" s="28">
        <f t="shared" ref="AB15" si="263">AC15-OriginLoad</f>
        <v>44624</v>
      </c>
      <c r="AC15" s="5">
        <f t="shared" si="18"/>
        <v>44628</v>
      </c>
      <c r="AD15" s="5">
        <f>AE15</f>
        <v>44629</v>
      </c>
      <c r="AE15" s="5">
        <f t="shared" ref="AE15" si="264">AF15-Port2DC</f>
        <v>44629</v>
      </c>
      <c r="AF15" s="5">
        <f t="shared" ref="AF15" si="265">AG15-TransloadDays</f>
        <v>44635</v>
      </c>
      <c r="AG15" s="5">
        <f t="shared" ref="AG15" si="266">AH15-RailDays</f>
        <v>44638</v>
      </c>
      <c r="AH15" s="12">
        <f t="shared" si="22"/>
        <v>44648</v>
      </c>
      <c r="AI15" s="24"/>
      <c r="AJ15" s="5">
        <f t="shared" ref="AJ15" si="267">AK15-ShipWindow</f>
        <v>44647</v>
      </c>
      <c r="AK15" s="5">
        <f>AL15</f>
        <v>44652</v>
      </c>
      <c r="AL15" s="28">
        <f t="shared" ref="AL15" si="268">AM15-OriginLoad</f>
        <v>44652</v>
      </c>
      <c r="AM15" s="5">
        <f t="shared" si="25"/>
        <v>44656</v>
      </c>
      <c r="AN15" s="5">
        <f>AO15</f>
        <v>44657</v>
      </c>
      <c r="AO15" s="5">
        <f t="shared" ref="AO15" si="269">AP15-Port2DC</f>
        <v>44657</v>
      </c>
      <c r="AP15" s="5">
        <f t="shared" ref="AP15" si="270">AQ15-TransloadDays</f>
        <v>44663</v>
      </c>
      <c r="AQ15" s="5">
        <f t="shared" ref="AQ15" si="271">AR15-RailDays</f>
        <v>44666</v>
      </c>
      <c r="AR15" s="12">
        <f t="shared" si="29"/>
        <v>44676</v>
      </c>
      <c r="AS15" s="24"/>
      <c r="AT15" s="5">
        <f t="shared" ref="AT15" si="272">AU15-ShipWindow</f>
        <v>44675</v>
      </c>
      <c r="AU15" s="5">
        <f>AV15</f>
        <v>44680</v>
      </c>
      <c r="AV15" s="28">
        <f t="shared" ref="AV15" si="273">AW15-OriginLoad</f>
        <v>44680</v>
      </c>
      <c r="AW15" s="5">
        <f t="shared" si="32"/>
        <v>44684</v>
      </c>
      <c r="AX15" s="5">
        <f>AY15</f>
        <v>44685</v>
      </c>
      <c r="AY15" s="5">
        <f t="shared" ref="AY15" si="274">AZ15-Port2DC</f>
        <v>44685</v>
      </c>
      <c r="AZ15" s="5">
        <f t="shared" ref="AZ15" si="275">BA15-TransloadDays</f>
        <v>44691</v>
      </c>
      <c r="BA15" s="5">
        <f t="shared" ref="BA15" si="276">BB15-RailDays</f>
        <v>44694</v>
      </c>
      <c r="BB15" s="12">
        <f t="shared" si="36"/>
        <v>44704</v>
      </c>
      <c r="BC15" s="24"/>
      <c r="BD15" s="5">
        <f t="shared" ref="BD15" si="277">BE15-ShipWindow</f>
        <v>44703</v>
      </c>
      <c r="BE15" s="5">
        <f>BF15</f>
        <v>44708</v>
      </c>
      <c r="BF15" s="28">
        <f t="shared" ref="BF15" si="278">BG15-OriginLoad</f>
        <v>44708</v>
      </c>
      <c r="BG15" s="5">
        <f t="shared" si="39"/>
        <v>44712</v>
      </c>
      <c r="BH15" s="5">
        <f>BI15</f>
        <v>44713</v>
      </c>
      <c r="BI15" s="5">
        <f t="shared" ref="BI15" si="279">BJ15-Port2DC</f>
        <v>44713</v>
      </c>
      <c r="BJ15" s="5">
        <f t="shared" ref="BJ15" si="280">BK15-TransloadDays</f>
        <v>44719</v>
      </c>
      <c r="BK15" s="5">
        <f t="shared" ref="BK15" si="281">BL15-RailDays</f>
        <v>44722</v>
      </c>
      <c r="BL15" s="12">
        <f t="shared" si="43"/>
        <v>44732</v>
      </c>
      <c r="BM15" s="24"/>
      <c r="BN15" s="5">
        <f t="shared" ref="BN15" si="282">BO15-ShipWindow</f>
        <v>44731</v>
      </c>
      <c r="BO15" s="5">
        <f>BP15</f>
        <v>44736</v>
      </c>
      <c r="BP15" s="28">
        <f t="shared" ref="BP15" si="283">BQ15-OriginLoad</f>
        <v>44736</v>
      </c>
      <c r="BQ15" s="5">
        <f t="shared" si="46"/>
        <v>44740</v>
      </c>
      <c r="BR15" s="5">
        <f>BS15</f>
        <v>44741</v>
      </c>
      <c r="BS15" s="5">
        <f t="shared" ref="BS15" si="284">BT15-Port2DC</f>
        <v>44741</v>
      </c>
      <c r="BT15" s="5">
        <f t="shared" ref="BT15" si="285">BU15-TransloadDays</f>
        <v>44747</v>
      </c>
      <c r="BU15" s="5">
        <f t="shared" ref="BU15" si="286">BV15-RailDays</f>
        <v>44750</v>
      </c>
      <c r="BV15" s="12">
        <f t="shared" si="50"/>
        <v>44760</v>
      </c>
      <c r="BW15" s="24"/>
      <c r="BX15" s="5">
        <f t="shared" ref="BX15" si="287">BY15-ShipWindow</f>
        <v>44759</v>
      </c>
      <c r="BY15" s="5">
        <f>BZ15</f>
        <v>44764</v>
      </c>
      <c r="BZ15" s="28">
        <f t="shared" ref="BZ15" si="288">CA15-OriginLoad</f>
        <v>44764</v>
      </c>
      <c r="CA15" s="5">
        <f t="shared" si="53"/>
        <v>44768</v>
      </c>
      <c r="CB15" s="5">
        <f>CC15</f>
        <v>44769</v>
      </c>
      <c r="CC15" s="5">
        <f t="shared" ref="CC15" si="289">CD15-Port2DC</f>
        <v>44769</v>
      </c>
      <c r="CD15" s="5">
        <f t="shared" ref="CD15" si="290">CE15-TransloadDays</f>
        <v>44775</v>
      </c>
      <c r="CE15" s="5">
        <f t="shared" ref="CE15" si="291">CF15-RailDays</f>
        <v>44778</v>
      </c>
      <c r="CF15" s="12">
        <f t="shared" si="57"/>
        <v>44788</v>
      </c>
      <c r="CG15" s="24"/>
      <c r="CH15" s="5">
        <f t="shared" ref="CH15" si="292">CI15-ShipWindow</f>
        <v>44787</v>
      </c>
      <c r="CI15" s="5">
        <f>CJ15</f>
        <v>44792</v>
      </c>
      <c r="CJ15" s="28">
        <f t="shared" ref="CJ15" si="293">CK15-OriginLoad</f>
        <v>44792</v>
      </c>
      <c r="CK15" s="5">
        <f t="shared" si="60"/>
        <v>44796</v>
      </c>
      <c r="CL15" s="5">
        <f>CM15</f>
        <v>44797</v>
      </c>
      <c r="CM15" s="5">
        <f t="shared" ref="CM15" si="294">CN15-Port2DC</f>
        <v>44797</v>
      </c>
      <c r="CN15" s="5">
        <f t="shared" ref="CN15" si="295">CO15-TransloadDays</f>
        <v>44803</v>
      </c>
      <c r="CO15" s="5">
        <f t="shared" ref="CO15" si="296">CP15-RailDays</f>
        <v>44806</v>
      </c>
      <c r="CP15" s="12">
        <f t="shared" si="64"/>
        <v>44816</v>
      </c>
      <c r="CQ15" s="24"/>
      <c r="CR15" s="5">
        <f t="shared" ref="CR15" si="297">CS15-ShipWindow</f>
        <v>44815</v>
      </c>
      <c r="CS15" s="5">
        <f>CT15</f>
        <v>44820</v>
      </c>
      <c r="CT15" s="28">
        <f t="shared" ref="CT15" si="298">CU15-OriginLoad</f>
        <v>44820</v>
      </c>
      <c r="CU15" s="5">
        <f t="shared" si="67"/>
        <v>44824</v>
      </c>
      <c r="CV15" s="5">
        <f>CW15</f>
        <v>44825</v>
      </c>
      <c r="CW15" s="5">
        <f t="shared" ref="CW15" si="299">CX15-Port2DC</f>
        <v>44825</v>
      </c>
      <c r="CX15" s="5">
        <f t="shared" ref="CX15" si="300">CY15-TransloadDays</f>
        <v>44831</v>
      </c>
      <c r="CY15" s="5">
        <f t="shared" ref="CY15" si="301">CZ15-RailDays</f>
        <v>44834</v>
      </c>
      <c r="CZ15" s="12">
        <f t="shared" si="71"/>
        <v>44844</v>
      </c>
      <c r="DA15" s="24"/>
      <c r="DB15" s="5">
        <f t="shared" ref="DB15" si="302">DC15-ShipWindow</f>
        <v>44843</v>
      </c>
      <c r="DC15" s="5">
        <f>DD15</f>
        <v>44848</v>
      </c>
      <c r="DD15" s="28">
        <f t="shared" ref="DD15" si="303">DE15-OriginLoad</f>
        <v>44848</v>
      </c>
      <c r="DE15" s="5">
        <f t="shared" si="74"/>
        <v>44852</v>
      </c>
      <c r="DF15" s="5">
        <f>DG15</f>
        <v>44853</v>
      </c>
      <c r="DG15" s="5">
        <f t="shared" ref="DG15" si="304">DH15-Port2DC</f>
        <v>44853</v>
      </c>
      <c r="DH15" s="5">
        <f t="shared" ref="DH15" si="305">DI15-TransloadDays</f>
        <v>44859</v>
      </c>
      <c r="DI15" s="5">
        <f t="shared" ref="DI15" si="306">DJ15-RailDays</f>
        <v>44862</v>
      </c>
      <c r="DJ15" s="12">
        <f t="shared" si="78"/>
        <v>44872</v>
      </c>
      <c r="DK15" s="24"/>
      <c r="DL15" s="5">
        <f t="shared" ref="DL15" si="307">DM15-ShipWindow</f>
        <v>44871</v>
      </c>
      <c r="DM15" s="5">
        <f>DN15</f>
        <v>44876</v>
      </c>
      <c r="DN15" s="28">
        <f t="shared" ref="DN15" si="308">DO15-OriginLoad</f>
        <v>44876</v>
      </c>
      <c r="DO15" s="5">
        <f t="shared" si="81"/>
        <v>44880</v>
      </c>
      <c r="DP15" s="5">
        <f>DQ15</f>
        <v>44881</v>
      </c>
      <c r="DQ15" s="5">
        <f t="shared" ref="DQ15" si="309">DR15-Port2DC</f>
        <v>44881</v>
      </c>
      <c r="DR15" s="5">
        <f t="shared" ref="DR15" si="310">DS15-TransloadDays</f>
        <v>44887</v>
      </c>
      <c r="DS15" s="5">
        <f t="shared" ref="DS15" si="311">DT15-RailDays</f>
        <v>44890</v>
      </c>
      <c r="DT15" s="12">
        <f t="shared" si="85"/>
        <v>44900</v>
      </c>
      <c r="DU15" s="24"/>
      <c r="DV15" s="5">
        <f t="shared" ref="DV15" si="312">DW15-ShipWindow</f>
        <v>44899</v>
      </c>
      <c r="DW15" s="5">
        <f>DX15</f>
        <v>44904</v>
      </c>
      <c r="DX15" s="28">
        <f t="shared" ref="DX15" si="313">DY15-OriginLoad</f>
        <v>44904</v>
      </c>
      <c r="DY15" s="5">
        <f t="shared" si="88"/>
        <v>44908</v>
      </c>
      <c r="DZ15" s="5">
        <f>EA15</f>
        <v>44909</v>
      </c>
      <c r="EA15" s="5">
        <f t="shared" ref="EA15" si="314">EB15-Port2DC</f>
        <v>44909</v>
      </c>
      <c r="EB15" s="5">
        <f t="shared" ref="EB15" si="315">EC15-TransloadDays</f>
        <v>44915</v>
      </c>
      <c r="EC15" s="5">
        <f t="shared" ref="EC15" si="316">ED15-RailDays</f>
        <v>44918</v>
      </c>
      <c r="ED15" s="12">
        <f t="shared" si="92"/>
        <v>44928</v>
      </c>
      <c r="EE15" s="24"/>
      <c r="EF15" s="37"/>
      <c r="EG15" s="37"/>
      <c r="EH15" s="37"/>
      <c r="EI15" s="37"/>
      <c r="EJ15" s="37"/>
      <c r="EK15" s="37"/>
    </row>
    <row r="16" spans="1:141" ht="11.25" customHeight="1">
      <c r="A16" s="4" t="s">
        <v>161</v>
      </c>
      <c r="B16" s="4" t="s">
        <v>65</v>
      </c>
      <c r="C16" s="3" t="e">
        <f t="shared" si="0"/>
        <v>#N/A</v>
      </c>
      <c r="D16" s="49" t="e">
        <f t="shared" si="1"/>
        <v>#N/A</v>
      </c>
      <c r="E16" s="41"/>
      <c r="F16" s="5" t="e">
        <f t="shared" si="2"/>
        <v>#N/A</v>
      </c>
      <c r="G16" s="5" t="e">
        <f t="shared" si="159"/>
        <v>#N/A</v>
      </c>
      <c r="H16" s="28" t="e">
        <f t="shared" si="3"/>
        <v>#N/A</v>
      </c>
      <c r="I16" s="5" t="e">
        <f t="shared" si="4"/>
        <v>#N/A</v>
      </c>
      <c r="J16" s="5">
        <f t="shared" si="160"/>
        <v>44573</v>
      </c>
      <c r="K16" s="5">
        <f t="shared" si="5"/>
        <v>44573</v>
      </c>
      <c r="L16" s="5">
        <f t="shared" si="6"/>
        <v>44579</v>
      </c>
      <c r="M16" s="5">
        <f t="shared" si="7"/>
        <v>44582</v>
      </c>
      <c r="N16" s="12">
        <f t="shared" si="8"/>
        <v>44592</v>
      </c>
      <c r="O16" s="24"/>
      <c r="P16" s="5" t="e">
        <f t="shared" si="9"/>
        <v>#N/A</v>
      </c>
      <c r="Q16" s="5" t="e">
        <f t="shared" si="161"/>
        <v>#N/A</v>
      </c>
      <c r="R16" s="28" t="e">
        <f t="shared" si="10"/>
        <v>#N/A</v>
      </c>
      <c r="S16" s="5" t="e">
        <f t="shared" si="11"/>
        <v>#N/A</v>
      </c>
      <c r="T16" s="5">
        <f t="shared" si="162"/>
        <v>44601</v>
      </c>
      <c r="U16" s="5">
        <f t="shared" si="12"/>
        <v>44601</v>
      </c>
      <c r="V16" s="5">
        <f t="shared" si="13"/>
        <v>44607</v>
      </c>
      <c r="W16" s="5">
        <f t="shared" si="14"/>
        <v>44610</v>
      </c>
      <c r="X16" s="12">
        <f t="shared" si="15"/>
        <v>44620</v>
      </c>
      <c r="Y16" s="24"/>
      <c r="Z16" s="5" t="e">
        <f t="shared" si="16"/>
        <v>#N/A</v>
      </c>
      <c r="AA16" s="5" t="e">
        <f t="shared" si="163"/>
        <v>#N/A</v>
      </c>
      <c r="AB16" s="28" t="e">
        <f t="shared" si="17"/>
        <v>#N/A</v>
      </c>
      <c r="AC16" s="5" t="e">
        <f t="shared" si="18"/>
        <v>#N/A</v>
      </c>
      <c r="AD16" s="5">
        <f t="shared" si="164"/>
        <v>44629</v>
      </c>
      <c r="AE16" s="5">
        <f t="shared" si="19"/>
        <v>44629</v>
      </c>
      <c r="AF16" s="5">
        <f t="shared" si="20"/>
        <v>44635</v>
      </c>
      <c r="AG16" s="5">
        <f t="shared" si="21"/>
        <v>44638</v>
      </c>
      <c r="AH16" s="12">
        <f t="shared" si="22"/>
        <v>44648</v>
      </c>
      <c r="AI16" s="24"/>
      <c r="AJ16" s="5" t="e">
        <f t="shared" si="23"/>
        <v>#N/A</v>
      </c>
      <c r="AK16" s="5" t="e">
        <f t="shared" si="165"/>
        <v>#N/A</v>
      </c>
      <c r="AL16" s="28" t="e">
        <f t="shared" si="24"/>
        <v>#N/A</v>
      </c>
      <c r="AM16" s="5" t="e">
        <f t="shared" si="25"/>
        <v>#N/A</v>
      </c>
      <c r="AN16" s="5">
        <f t="shared" si="166"/>
        <v>44657</v>
      </c>
      <c r="AO16" s="5">
        <f t="shared" si="26"/>
        <v>44657</v>
      </c>
      <c r="AP16" s="5">
        <f t="shared" si="27"/>
        <v>44663</v>
      </c>
      <c r="AQ16" s="5">
        <f t="shared" si="28"/>
        <v>44666</v>
      </c>
      <c r="AR16" s="12">
        <f t="shared" si="29"/>
        <v>44676</v>
      </c>
      <c r="AS16" s="24"/>
      <c r="AT16" s="5" t="e">
        <f t="shared" si="30"/>
        <v>#N/A</v>
      </c>
      <c r="AU16" s="5" t="e">
        <f t="shared" si="167"/>
        <v>#N/A</v>
      </c>
      <c r="AV16" s="28" t="e">
        <f t="shared" si="31"/>
        <v>#N/A</v>
      </c>
      <c r="AW16" s="5" t="e">
        <f t="shared" si="32"/>
        <v>#N/A</v>
      </c>
      <c r="AX16" s="5">
        <f t="shared" si="168"/>
        <v>44685</v>
      </c>
      <c r="AY16" s="5">
        <f t="shared" si="33"/>
        <v>44685</v>
      </c>
      <c r="AZ16" s="5">
        <f t="shared" si="34"/>
        <v>44691</v>
      </c>
      <c r="BA16" s="5">
        <f t="shared" si="35"/>
        <v>44694</v>
      </c>
      <c r="BB16" s="12">
        <f t="shared" si="36"/>
        <v>44704</v>
      </c>
      <c r="BC16" s="24"/>
      <c r="BD16" s="5" t="e">
        <f t="shared" si="37"/>
        <v>#N/A</v>
      </c>
      <c r="BE16" s="5" t="e">
        <f t="shared" si="169"/>
        <v>#N/A</v>
      </c>
      <c r="BF16" s="28" t="e">
        <f t="shared" si="38"/>
        <v>#N/A</v>
      </c>
      <c r="BG16" s="5" t="e">
        <f t="shared" si="39"/>
        <v>#N/A</v>
      </c>
      <c r="BH16" s="5">
        <f t="shared" si="170"/>
        <v>44713</v>
      </c>
      <c r="BI16" s="5">
        <f t="shared" si="40"/>
        <v>44713</v>
      </c>
      <c r="BJ16" s="5">
        <f t="shared" si="41"/>
        <v>44719</v>
      </c>
      <c r="BK16" s="5">
        <f t="shared" si="42"/>
        <v>44722</v>
      </c>
      <c r="BL16" s="12">
        <f t="shared" si="43"/>
        <v>44732</v>
      </c>
      <c r="BM16" s="24"/>
      <c r="BN16" s="5" t="e">
        <f t="shared" si="44"/>
        <v>#N/A</v>
      </c>
      <c r="BO16" s="5" t="e">
        <f t="shared" si="171"/>
        <v>#N/A</v>
      </c>
      <c r="BP16" s="28" t="e">
        <f t="shared" si="45"/>
        <v>#N/A</v>
      </c>
      <c r="BQ16" s="5" t="e">
        <f t="shared" si="46"/>
        <v>#N/A</v>
      </c>
      <c r="BR16" s="5">
        <f t="shared" si="172"/>
        <v>44741</v>
      </c>
      <c r="BS16" s="5">
        <f t="shared" si="47"/>
        <v>44741</v>
      </c>
      <c r="BT16" s="5">
        <f t="shared" si="48"/>
        <v>44747</v>
      </c>
      <c r="BU16" s="5">
        <f t="shared" si="49"/>
        <v>44750</v>
      </c>
      <c r="BV16" s="12">
        <f t="shared" si="50"/>
        <v>44760</v>
      </c>
      <c r="BW16" s="24"/>
      <c r="BX16" s="5" t="e">
        <f t="shared" si="51"/>
        <v>#N/A</v>
      </c>
      <c r="BY16" s="5" t="e">
        <f t="shared" si="173"/>
        <v>#N/A</v>
      </c>
      <c r="BZ16" s="28" t="e">
        <f t="shared" si="52"/>
        <v>#N/A</v>
      </c>
      <c r="CA16" s="5" t="e">
        <f t="shared" si="53"/>
        <v>#N/A</v>
      </c>
      <c r="CB16" s="5">
        <f t="shared" si="174"/>
        <v>44769</v>
      </c>
      <c r="CC16" s="5">
        <f t="shared" si="54"/>
        <v>44769</v>
      </c>
      <c r="CD16" s="5">
        <f t="shared" si="55"/>
        <v>44775</v>
      </c>
      <c r="CE16" s="5">
        <f t="shared" si="56"/>
        <v>44778</v>
      </c>
      <c r="CF16" s="12">
        <f t="shared" si="57"/>
        <v>44788</v>
      </c>
      <c r="CG16" s="24"/>
      <c r="CH16" s="5" t="e">
        <f t="shared" si="58"/>
        <v>#N/A</v>
      </c>
      <c r="CI16" s="5" t="e">
        <f t="shared" si="175"/>
        <v>#N/A</v>
      </c>
      <c r="CJ16" s="28" t="e">
        <f t="shared" si="59"/>
        <v>#N/A</v>
      </c>
      <c r="CK16" s="5" t="e">
        <f t="shared" si="60"/>
        <v>#N/A</v>
      </c>
      <c r="CL16" s="5">
        <f t="shared" si="176"/>
        <v>44797</v>
      </c>
      <c r="CM16" s="5">
        <f t="shared" si="61"/>
        <v>44797</v>
      </c>
      <c r="CN16" s="5">
        <f t="shared" si="62"/>
        <v>44803</v>
      </c>
      <c r="CO16" s="5">
        <f t="shared" si="63"/>
        <v>44806</v>
      </c>
      <c r="CP16" s="12">
        <f t="shared" si="64"/>
        <v>44816</v>
      </c>
      <c r="CQ16" s="24"/>
      <c r="CR16" s="5" t="e">
        <f t="shared" si="65"/>
        <v>#N/A</v>
      </c>
      <c r="CS16" s="5" t="e">
        <f t="shared" si="177"/>
        <v>#N/A</v>
      </c>
      <c r="CT16" s="28" t="e">
        <f t="shared" si="66"/>
        <v>#N/A</v>
      </c>
      <c r="CU16" s="5" t="e">
        <f t="shared" si="67"/>
        <v>#N/A</v>
      </c>
      <c r="CV16" s="5">
        <f t="shared" si="178"/>
        <v>44825</v>
      </c>
      <c r="CW16" s="5">
        <f t="shared" si="68"/>
        <v>44825</v>
      </c>
      <c r="CX16" s="5">
        <f t="shared" si="69"/>
        <v>44831</v>
      </c>
      <c r="CY16" s="5">
        <f t="shared" si="70"/>
        <v>44834</v>
      </c>
      <c r="CZ16" s="12">
        <f t="shared" si="71"/>
        <v>44844</v>
      </c>
      <c r="DA16" s="24"/>
      <c r="DB16" s="5" t="e">
        <f t="shared" si="72"/>
        <v>#N/A</v>
      </c>
      <c r="DC16" s="5" t="e">
        <f t="shared" si="179"/>
        <v>#N/A</v>
      </c>
      <c r="DD16" s="28" t="e">
        <f t="shared" si="73"/>
        <v>#N/A</v>
      </c>
      <c r="DE16" s="5" t="e">
        <f t="shared" si="74"/>
        <v>#N/A</v>
      </c>
      <c r="DF16" s="5">
        <f t="shared" si="180"/>
        <v>44853</v>
      </c>
      <c r="DG16" s="5">
        <f t="shared" si="75"/>
        <v>44853</v>
      </c>
      <c r="DH16" s="5">
        <f t="shared" si="76"/>
        <v>44859</v>
      </c>
      <c r="DI16" s="5">
        <f t="shared" si="77"/>
        <v>44862</v>
      </c>
      <c r="DJ16" s="12">
        <f t="shared" si="78"/>
        <v>44872</v>
      </c>
      <c r="DK16" s="24"/>
      <c r="DL16" s="5" t="e">
        <f t="shared" si="79"/>
        <v>#N/A</v>
      </c>
      <c r="DM16" s="5" t="e">
        <f t="shared" si="181"/>
        <v>#N/A</v>
      </c>
      <c r="DN16" s="28" t="e">
        <f t="shared" si="80"/>
        <v>#N/A</v>
      </c>
      <c r="DO16" s="5" t="e">
        <f t="shared" si="81"/>
        <v>#N/A</v>
      </c>
      <c r="DP16" s="5">
        <f t="shared" si="182"/>
        <v>44881</v>
      </c>
      <c r="DQ16" s="5">
        <f t="shared" si="82"/>
        <v>44881</v>
      </c>
      <c r="DR16" s="5">
        <f t="shared" si="83"/>
        <v>44887</v>
      </c>
      <c r="DS16" s="5">
        <f t="shared" si="84"/>
        <v>44890</v>
      </c>
      <c r="DT16" s="12">
        <f t="shared" si="85"/>
        <v>44900</v>
      </c>
      <c r="DU16" s="24"/>
      <c r="DV16" s="5" t="e">
        <f t="shared" si="86"/>
        <v>#N/A</v>
      </c>
      <c r="DW16" s="5" t="e">
        <f t="shared" si="183"/>
        <v>#N/A</v>
      </c>
      <c r="DX16" s="28" t="e">
        <f t="shared" si="87"/>
        <v>#N/A</v>
      </c>
      <c r="DY16" s="5" t="e">
        <f t="shared" si="88"/>
        <v>#N/A</v>
      </c>
      <c r="DZ16" s="5">
        <f t="shared" si="184"/>
        <v>44909</v>
      </c>
      <c r="EA16" s="5">
        <f t="shared" si="89"/>
        <v>44909</v>
      </c>
      <c r="EB16" s="5">
        <f t="shared" si="90"/>
        <v>44915</v>
      </c>
      <c r="EC16" s="5">
        <f t="shared" si="91"/>
        <v>44918</v>
      </c>
      <c r="ED16" s="12">
        <f t="shared" si="92"/>
        <v>44928</v>
      </c>
      <c r="EE16" s="24"/>
      <c r="EF16" s="37"/>
      <c r="EG16" s="37"/>
      <c r="EH16" s="37"/>
      <c r="EI16" s="37"/>
      <c r="EJ16" s="37"/>
      <c r="EK16" s="37"/>
    </row>
    <row r="17" spans="1:141" ht="11.25" customHeight="1">
      <c r="A17" s="4" t="s">
        <v>89</v>
      </c>
      <c r="B17" s="4" t="s">
        <v>65</v>
      </c>
      <c r="C17" s="3">
        <f t="shared" si="0"/>
        <v>3</v>
      </c>
      <c r="D17" s="49">
        <f t="shared" si="1"/>
        <v>31</v>
      </c>
      <c r="E17" s="41"/>
      <c r="F17" s="5">
        <f t="shared" si="2"/>
        <v>44561</v>
      </c>
      <c r="G17" s="5">
        <f t="shared" si="159"/>
        <v>44566</v>
      </c>
      <c r="H17" s="28">
        <f t="shared" si="3"/>
        <v>44566</v>
      </c>
      <c r="I17" s="5">
        <f t="shared" si="4"/>
        <v>44570</v>
      </c>
      <c r="J17" s="5">
        <f t="shared" si="160"/>
        <v>44573</v>
      </c>
      <c r="K17" s="5">
        <f t="shared" si="5"/>
        <v>44573</v>
      </c>
      <c r="L17" s="5">
        <f t="shared" si="6"/>
        <v>44579</v>
      </c>
      <c r="M17" s="5">
        <f t="shared" si="7"/>
        <v>44582</v>
      </c>
      <c r="N17" s="12">
        <f t="shared" si="8"/>
        <v>44592</v>
      </c>
      <c r="O17" s="24"/>
      <c r="P17" s="5">
        <f t="shared" si="9"/>
        <v>44589</v>
      </c>
      <c r="Q17" s="5">
        <f t="shared" si="161"/>
        <v>44594</v>
      </c>
      <c r="R17" s="28">
        <f t="shared" si="10"/>
        <v>44594</v>
      </c>
      <c r="S17" s="5">
        <f t="shared" si="11"/>
        <v>44598</v>
      </c>
      <c r="T17" s="5">
        <f t="shared" si="162"/>
        <v>44601</v>
      </c>
      <c r="U17" s="5">
        <f t="shared" si="12"/>
        <v>44601</v>
      </c>
      <c r="V17" s="5">
        <f t="shared" si="13"/>
        <v>44607</v>
      </c>
      <c r="W17" s="5">
        <f t="shared" si="14"/>
        <v>44610</v>
      </c>
      <c r="X17" s="12">
        <f t="shared" si="15"/>
        <v>44620</v>
      </c>
      <c r="Y17" s="24"/>
      <c r="Z17" s="5">
        <f t="shared" si="16"/>
        <v>44617</v>
      </c>
      <c r="AA17" s="5">
        <f t="shared" si="163"/>
        <v>44622</v>
      </c>
      <c r="AB17" s="28">
        <f t="shared" si="17"/>
        <v>44622</v>
      </c>
      <c r="AC17" s="5">
        <f t="shared" si="18"/>
        <v>44626</v>
      </c>
      <c r="AD17" s="5">
        <f t="shared" si="164"/>
        <v>44629</v>
      </c>
      <c r="AE17" s="5">
        <f t="shared" si="19"/>
        <v>44629</v>
      </c>
      <c r="AF17" s="5">
        <f t="shared" si="20"/>
        <v>44635</v>
      </c>
      <c r="AG17" s="5">
        <f t="shared" si="21"/>
        <v>44638</v>
      </c>
      <c r="AH17" s="12">
        <f t="shared" si="22"/>
        <v>44648</v>
      </c>
      <c r="AI17" s="24"/>
      <c r="AJ17" s="5">
        <f t="shared" si="23"/>
        <v>44645</v>
      </c>
      <c r="AK17" s="5">
        <f t="shared" si="165"/>
        <v>44650</v>
      </c>
      <c r="AL17" s="28">
        <f t="shared" si="24"/>
        <v>44650</v>
      </c>
      <c r="AM17" s="5">
        <f t="shared" si="25"/>
        <v>44654</v>
      </c>
      <c r="AN17" s="5">
        <f t="shared" si="166"/>
        <v>44657</v>
      </c>
      <c r="AO17" s="5">
        <f t="shared" si="26"/>
        <v>44657</v>
      </c>
      <c r="AP17" s="5">
        <f t="shared" si="27"/>
        <v>44663</v>
      </c>
      <c r="AQ17" s="5">
        <f t="shared" si="28"/>
        <v>44666</v>
      </c>
      <c r="AR17" s="12">
        <f t="shared" si="29"/>
        <v>44676</v>
      </c>
      <c r="AS17" s="24"/>
      <c r="AT17" s="5">
        <f t="shared" si="30"/>
        <v>44673</v>
      </c>
      <c r="AU17" s="5">
        <f t="shared" si="167"/>
        <v>44678</v>
      </c>
      <c r="AV17" s="28">
        <f t="shared" si="31"/>
        <v>44678</v>
      </c>
      <c r="AW17" s="5">
        <f t="shared" si="32"/>
        <v>44682</v>
      </c>
      <c r="AX17" s="5">
        <f t="shared" si="168"/>
        <v>44685</v>
      </c>
      <c r="AY17" s="5">
        <f t="shared" si="33"/>
        <v>44685</v>
      </c>
      <c r="AZ17" s="5">
        <f t="shared" si="34"/>
        <v>44691</v>
      </c>
      <c r="BA17" s="5">
        <f t="shared" si="35"/>
        <v>44694</v>
      </c>
      <c r="BB17" s="12">
        <f t="shared" si="36"/>
        <v>44704</v>
      </c>
      <c r="BC17" s="24"/>
      <c r="BD17" s="5">
        <f t="shared" si="37"/>
        <v>44701</v>
      </c>
      <c r="BE17" s="5">
        <f t="shared" si="169"/>
        <v>44706</v>
      </c>
      <c r="BF17" s="28">
        <f t="shared" si="38"/>
        <v>44706</v>
      </c>
      <c r="BG17" s="5">
        <f t="shared" si="39"/>
        <v>44710</v>
      </c>
      <c r="BH17" s="5">
        <f t="shared" si="170"/>
        <v>44713</v>
      </c>
      <c r="BI17" s="5">
        <f t="shared" si="40"/>
        <v>44713</v>
      </c>
      <c r="BJ17" s="5">
        <f t="shared" si="41"/>
        <v>44719</v>
      </c>
      <c r="BK17" s="5">
        <f t="shared" si="42"/>
        <v>44722</v>
      </c>
      <c r="BL17" s="12">
        <f t="shared" si="43"/>
        <v>44732</v>
      </c>
      <c r="BM17" s="24"/>
      <c r="BN17" s="5">
        <f t="shared" si="44"/>
        <v>44729</v>
      </c>
      <c r="BO17" s="5">
        <f t="shared" si="171"/>
        <v>44734</v>
      </c>
      <c r="BP17" s="28">
        <f t="shared" si="45"/>
        <v>44734</v>
      </c>
      <c r="BQ17" s="5">
        <f t="shared" si="46"/>
        <v>44738</v>
      </c>
      <c r="BR17" s="5">
        <f t="shared" si="172"/>
        <v>44741</v>
      </c>
      <c r="BS17" s="5">
        <f t="shared" si="47"/>
        <v>44741</v>
      </c>
      <c r="BT17" s="5">
        <f t="shared" si="48"/>
        <v>44747</v>
      </c>
      <c r="BU17" s="5">
        <f t="shared" si="49"/>
        <v>44750</v>
      </c>
      <c r="BV17" s="12">
        <f t="shared" si="50"/>
        <v>44760</v>
      </c>
      <c r="BW17" s="24"/>
      <c r="BX17" s="5">
        <f t="shared" si="51"/>
        <v>44757</v>
      </c>
      <c r="BY17" s="5">
        <f t="shared" si="173"/>
        <v>44762</v>
      </c>
      <c r="BZ17" s="28">
        <f t="shared" si="52"/>
        <v>44762</v>
      </c>
      <c r="CA17" s="5">
        <f t="shared" si="53"/>
        <v>44766</v>
      </c>
      <c r="CB17" s="5">
        <f t="shared" si="174"/>
        <v>44769</v>
      </c>
      <c r="CC17" s="5">
        <f t="shared" si="54"/>
        <v>44769</v>
      </c>
      <c r="CD17" s="5">
        <f t="shared" si="55"/>
        <v>44775</v>
      </c>
      <c r="CE17" s="5">
        <f t="shared" si="56"/>
        <v>44778</v>
      </c>
      <c r="CF17" s="12">
        <f t="shared" si="57"/>
        <v>44788</v>
      </c>
      <c r="CG17" s="24"/>
      <c r="CH17" s="5">
        <f t="shared" si="58"/>
        <v>44785</v>
      </c>
      <c r="CI17" s="5">
        <f t="shared" si="175"/>
        <v>44790</v>
      </c>
      <c r="CJ17" s="28">
        <f t="shared" si="59"/>
        <v>44790</v>
      </c>
      <c r="CK17" s="5">
        <f t="shared" si="60"/>
        <v>44794</v>
      </c>
      <c r="CL17" s="5">
        <f t="shared" si="176"/>
        <v>44797</v>
      </c>
      <c r="CM17" s="5">
        <f t="shared" si="61"/>
        <v>44797</v>
      </c>
      <c r="CN17" s="5">
        <f t="shared" si="62"/>
        <v>44803</v>
      </c>
      <c r="CO17" s="5">
        <f t="shared" si="63"/>
        <v>44806</v>
      </c>
      <c r="CP17" s="12">
        <f t="shared" si="64"/>
        <v>44816</v>
      </c>
      <c r="CQ17" s="24"/>
      <c r="CR17" s="5">
        <f t="shared" si="65"/>
        <v>44813</v>
      </c>
      <c r="CS17" s="5">
        <f t="shared" si="177"/>
        <v>44818</v>
      </c>
      <c r="CT17" s="28">
        <f t="shared" si="66"/>
        <v>44818</v>
      </c>
      <c r="CU17" s="5">
        <f t="shared" si="67"/>
        <v>44822</v>
      </c>
      <c r="CV17" s="5">
        <f t="shared" si="178"/>
        <v>44825</v>
      </c>
      <c r="CW17" s="5">
        <f t="shared" si="68"/>
        <v>44825</v>
      </c>
      <c r="CX17" s="5">
        <f t="shared" si="69"/>
        <v>44831</v>
      </c>
      <c r="CY17" s="5">
        <f t="shared" si="70"/>
        <v>44834</v>
      </c>
      <c r="CZ17" s="12">
        <f t="shared" si="71"/>
        <v>44844</v>
      </c>
      <c r="DA17" s="24"/>
      <c r="DB17" s="5">
        <f t="shared" si="72"/>
        <v>44841</v>
      </c>
      <c r="DC17" s="5">
        <f t="shared" si="179"/>
        <v>44846</v>
      </c>
      <c r="DD17" s="28">
        <f t="shared" si="73"/>
        <v>44846</v>
      </c>
      <c r="DE17" s="5">
        <f t="shared" si="74"/>
        <v>44850</v>
      </c>
      <c r="DF17" s="5">
        <f t="shared" si="180"/>
        <v>44853</v>
      </c>
      <c r="DG17" s="5">
        <f t="shared" si="75"/>
        <v>44853</v>
      </c>
      <c r="DH17" s="5">
        <f t="shared" si="76"/>
        <v>44859</v>
      </c>
      <c r="DI17" s="5">
        <f t="shared" si="77"/>
        <v>44862</v>
      </c>
      <c r="DJ17" s="12">
        <f t="shared" si="78"/>
        <v>44872</v>
      </c>
      <c r="DK17" s="24"/>
      <c r="DL17" s="5">
        <f t="shared" si="79"/>
        <v>44869</v>
      </c>
      <c r="DM17" s="5">
        <f t="shared" si="181"/>
        <v>44874</v>
      </c>
      <c r="DN17" s="28">
        <f t="shared" si="80"/>
        <v>44874</v>
      </c>
      <c r="DO17" s="5">
        <f t="shared" si="81"/>
        <v>44878</v>
      </c>
      <c r="DP17" s="5">
        <f t="shared" si="182"/>
        <v>44881</v>
      </c>
      <c r="DQ17" s="5">
        <f t="shared" si="82"/>
        <v>44881</v>
      </c>
      <c r="DR17" s="5">
        <f t="shared" si="83"/>
        <v>44887</v>
      </c>
      <c r="DS17" s="5">
        <f t="shared" si="84"/>
        <v>44890</v>
      </c>
      <c r="DT17" s="12">
        <f t="shared" si="85"/>
        <v>44900</v>
      </c>
      <c r="DU17" s="24"/>
      <c r="DV17" s="5">
        <f t="shared" si="86"/>
        <v>44897</v>
      </c>
      <c r="DW17" s="5">
        <f t="shared" si="183"/>
        <v>44902</v>
      </c>
      <c r="DX17" s="28">
        <f t="shared" si="87"/>
        <v>44902</v>
      </c>
      <c r="DY17" s="5">
        <f t="shared" si="88"/>
        <v>44906</v>
      </c>
      <c r="DZ17" s="5">
        <f t="shared" si="184"/>
        <v>44909</v>
      </c>
      <c r="EA17" s="5">
        <f t="shared" si="89"/>
        <v>44909</v>
      </c>
      <c r="EB17" s="5">
        <f t="shared" si="90"/>
        <v>44915</v>
      </c>
      <c r="EC17" s="5">
        <f t="shared" si="91"/>
        <v>44918</v>
      </c>
      <c r="ED17" s="12">
        <f t="shared" si="92"/>
        <v>44928</v>
      </c>
      <c r="EE17" s="24"/>
      <c r="EF17" s="37"/>
      <c r="EG17" s="37"/>
      <c r="EH17" s="37"/>
      <c r="EI17" s="37"/>
      <c r="EJ17" s="37"/>
      <c r="EK17" s="37"/>
    </row>
    <row r="18" spans="1:141" ht="11.25" customHeight="1">
      <c r="A18" s="4" t="s">
        <v>99</v>
      </c>
      <c r="B18" s="4" t="s">
        <v>65</v>
      </c>
      <c r="C18" s="3">
        <f t="shared" si="0"/>
        <v>1</v>
      </c>
      <c r="D18" s="49">
        <f t="shared" si="1"/>
        <v>29</v>
      </c>
      <c r="E18" s="41"/>
      <c r="F18" s="5">
        <f t="shared" si="2"/>
        <v>44563</v>
      </c>
      <c r="G18" s="5">
        <f t="shared" si="159"/>
        <v>44568</v>
      </c>
      <c r="H18" s="28">
        <f t="shared" si="3"/>
        <v>44568</v>
      </c>
      <c r="I18" s="5">
        <f t="shared" si="4"/>
        <v>44572</v>
      </c>
      <c r="J18" s="5">
        <f t="shared" si="160"/>
        <v>44573</v>
      </c>
      <c r="K18" s="5">
        <f t="shared" si="5"/>
        <v>44573</v>
      </c>
      <c r="L18" s="5">
        <f t="shared" si="6"/>
        <v>44579</v>
      </c>
      <c r="M18" s="5">
        <f t="shared" si="7"/>
        <v>44582</v>
      </c>
      <c r="N18" s="12">
        <f t="shared" si="8"/>
        <v>44592</v>
      </c>
      <c r="O18" s="24"/>
      <c r="P18" s="5">
        <f t="shared" si="9"/>
        <v>44591</v>
      </c>
      <c r="Q18" s="5">
        <f t="shared" si="161"/>
        <v>44596</v>
      </c>
      <c r="R18" s="28">
        <f t="shared" si="10"/>
        <v>44596</v>
      </c>
      <c r="S18" s="5">
        <f t="shared" si="11"/>
        <v>44600</v>
      </c>
      <c r="T18" s="5">
        <f t="shared" si="162"/>
        <v>44601</v>
      </c>
      <c r="U18" s="5">
        <f t="shared" si="12"/>
        <v>44601</v>
      </c>
      <c r="V18" s="5">
        <f t="shared" si="13"/>
        <v>44607</v>
      </c>
      <c r="W18" s="5">
        <f t="shared" si="14"/>
        <v>44610</v>
      </c>
      <c r="X18" s="12">
        <f t="shared" si="15"/>
        <v>44620</v>
      </c>
      <c r="Y18" s="24"/>
      <c r="Z18" s="5">
        <f t="shared" si="16"/>
        <v>44619</v>
      </c>
      <c r="AA18" s="5">
        <f t="shared" si="163"/>
        <v>44624</v>
      </c>
      <c r="AB18" s="28">
        <f t="shared" si="17"/>
        <v>44624</v>
      </c>
      <c r="AC18" s="5">
        <f t="shared" si="18"/>
        <v>44628</v>
      </c>
      <c r="AD18" s="5">
        <f t="shared" si="164"/>
        <v>44629</v>
      </c>
      <c r="AE18" s="5">
        <f t="shared" si="19"/>
        <v>44629</v>
      </c>
      <c r="AF18" s="5">
        <f t="shared" si="20"/>
        <v>44635</v>
      </c>
      <c r="AG18" s="5">
        <f t="shared" si="21"/>
        <v>44638</v>
      </c>
      <c r="AH18" s="12">
        <f t="shared" si="22"/>
        <v>44648</v>
      </c>
      <c r="AI18" s="24"/>
      <c r="AJ18" s="5">
        <f t="shared" si="23"/>
        <v>44647</v>
      </c>
      <c r="AK18" s="5">
        <f t="shared" si="165"/>
        <v>44652</v>
      </c>
      <c r="AL18" s="28">
        <f t="shared" si="24"/>
        <v>44652</v>
      </c>
      <c r="AM18" s="5">
        <f t="shared" si="25"/>
        <v>44656</v>
      </c>
      <c r="AN18" s="5">
        <f t="shared" si="166"/>
        <v>44657</v>
      </c>
      <c r="AO18" s="5">
        <f t="shared" si="26"/>
        <v>44657</v>
      </c>
      <c r="AP18" s="5">
        <f t="shared" si="27"/>
        <v>44663</v>
      </c>
      <c r="AQ18" s="5">
        <f t="shared" si="28"/>
        <v>44666</v>
      </c>
      <c r="AR18" s="12">
        <f t="shared" si="29"/>
        <v>44676</v>
      </c>
      <c r="AS18" s="24"/>
      <c r="AT18" s="5">
        <f t="shared" si="30"/>
        <v>44675</v>
      </c>
      <c r="AU18" s="5">
        <f t="shared" si="167"/>
        <v>44680</v>
      </c>
      <c r="AV18" s="28">
        <f t="shared" si="31"/>
        <v>44680</v>
      </c>
      <c r="AW18" s="5">
        <f t="shared" si="32"/>
        <v>44684</v>
      </c>
      <c r="AX18" s="5">
        <f t="shared" si="168"/>
        <v>44685</v>
      </c>
      <c r="AY18" s="5">
        <f t="shared" si="33"/>
        <v>44685</v>
      </c>
      <c r="AZ18" s="5">
        <f t="shared" si="34"/>
        <v>44691</v>
      </c>
      <c r="BA18" s="5">
        <f t="shared" si="35"/>
        <v>44694</v>
      </c>
      <c r="BB18" s="12">
        <f t="shared" si="36"/>
        <v>44704</v>
      </c>
      <c r="BC18" s="24"/>
      <c r="BD18" s="5">
        <f t="shared" si="37"/>
        <v>44703</v>
      </c>
      <c r="BE18" s="5">
        <f t="shared" si="169"/>
        <v>44708</v>
      </c>
      <c r="BF18" s="28">
        <f t="shared" si="38"/>
        <v>44708</v>
      </c>
      <c r="BG18" s="5">
        <f t="shared" si="39"/>
        <v>44712</v>
      </c>
      <c r="BH18" s="5">
        <f t="shared" si="170"/>
        <v>44713</v>
      </c>
      <c r="BI18" s="5">
        <f t="shared" si="40"/>
        <v>44713</v>
      </c>
      <c r="BJ18" s="5">
        <f t="shared" si="41"/>
        <v>44719</v>
      </c>
      <c r="BK18" s="5">
        <f t="shared" si="42"/>
        <v>44722</v>
      </c>
      <c r="BL18" s="12">
        <f t="shared" si="43"/>
        <v>44732</v>
      </c>
      <c r="BM18" s="24"/>
      <c r="BN18" s="5">
        <f t="shared" si="44"/>
        <v>44731</v>
      </c>
      <c r="BO18" s="5">
        <f t="shared" si="171"/>
        <v>44736</v>
      </c>
      <c r="BP18" s="28">
        <f t="shared" si="45"/>
        <v>44736</v>
      </c>
      <c r="BQ18" s="5">
        <f t="shared" si="46"/>
        <v>44740</v>
      </c>
      <c r="BR18" s="5">
        <f t="shared" si="172"/>
        <v>44741</v>
      </c>
      <c r="BS18" s="5">
        <f t="shared" si="47"/>
        <v>44741</v>
      </c>
      <c r="BT18" s="5">
        <f t="shared" si="48"/>
        <v>44747</v>
      </c>
      <c r="BU18" s="5">
        <f t="shared" si="49"/>
        <v>44750</v>
      </c>
      <c r="BV18" s="12">
        <f t="shared" si="50"/>
        <v>44760</v>
      </c>
      <c r="BW18" s="24"/>
      <c r="BX18" s="5">
        <f t="shared" si="51"/>
        <v>44759</v>
      </c>
      <c r="BY18" s="5">
        <f t="shared" si="173"/>
        <v>44764</v>
      </c>
      <c r="BZ18" s="28">
        <f t="shared" si="52"/>
        <v>44764</v>
      </c>
      <c r="CA18" s="5">
        <f t="shared" si="53"/>
        <v>44768</v>
      </c>
      <c r="CB18" s="5">
        <f t="shared" si="174"/>
        <v>44769</v>
      </c>
      <c r="CC18" s="5">
        <f t="shared" si="54"/>
        <v>44769</v>
      </c>
      <c r="CD18" s="5">
        <f t="shared" si="55"/>
        <v>44775</v>
      </c>
      <c r="CE18" s="5">
        <f t="shared" si="56"/>
        <v>44778</v>
      </c>
      <c r="CF18" s="12">
        <f t="shared" si="57"/>
        <v>44788</v>
      </c>
      <c r="CG18" s="24"/>
      <c r="CH18" s="5">
        <f t="shared" si="58"/>
        <v>44787</v>
      </c>
      <c r="CI18" s="5">
        <f t="shared" si="175"/>
        <v>44792</v>
      </c>
      <c r="CJ18" s="28">
        <f t="shared" si="59"/>
        <v>44792</v>
      </c>
      <c r="CK18" s="5">
        <f t="shared" si="60"/>
        <v>44796</v>
      </c>
      <c r="CL18" s="5">
        <f t="shared" si="176"/>
        <v>44797</v>
      </c>
      <c r="CM18" s="5">
        <f t="shared" si="61"/>
        <v>44797</v>
      </c>
      <c r="CN18" s="5">
        <f t="shared" si="62"/>
        <v>44803</v>
      </c>
      <c r="CO18" s="5">
        <f t="shared" si="63"/>
        <v>44806</v>
      </c>
      <c r="CP18" s="12">
        <f t="shared" si="64"/>
        <v>44816</v>
      </c>
      <c r="CQ18" s="24"/>
      <c r="CR18" s="5">
        <f t="shared" si="65"/>
        <v>44815</v>
      </c>
      <c r="CS18" s="5">
        <f t="shared" si="177"/>
        <v>44820</v>
      </c>
      <c r="CT18" s="28">
        <f t="shared" si="66"/>
        <v>44820</v>
      </c>
      <c r="CU18" s="5">
        <f t="shared" si="67"/>
        <v>44824</v>
      </c>
      <c r="CV18" s="5">
        <f t="shared" si="178"/>
        <v>44825</v>
      </c>
      <c r="CW18" s="5">
        <f t="shared" si="68"/>
        <v>44825</v>
      </c>
      <c r="CX18" s="5">
        <f t="shared" si="69"/>
        <v>44831</v>
      </c>
      <c r="CY18" s="5">
        <f t="shared" si="70"/>
        <v>44834</v>
      </c>
      <c r="CZ18" s="12">
        <f t="shared" si="71"/>
        <v>44844</v>
      </c>
      <c r="DA18" s="24"/>
      <c r="DB18" s="5">
        <f t="shared" si="72"/>
        <v>44843</v>
      </c>
      <c r="DC18" s="5">
        <f t="shared" si="179"/>
        <v>44848</v>
      </c>
      <c r="DD18" s="28">
        <f t="shared" si="73"/>
        <v>44848</v>
      </c>
      <c r="DE18" s="5">
        <f t="shared" si="74"/>
        <v>44852</v>
      </c>
      <c r="DF18" s="5">
        <f t="shared" si="180"/>
        <v>44853</v>
      </c>
      <c r="DG18" s="5">
        <f t="shared" si="75"/>
        <v>44853</v>
      </c>
      <c r="DH18" s="5">
        <f t="shared" si="76"/>
        <v>44859</v>
      </c>
      <c r="DI18" s="5">
        <f t="shared" si="77"/>
        <v>44862</v>
      </c>
      <c r="DJ18" s="12">
        <f t="shared" si="78"/>
        <v>44872</v>
      </c>
      <c r="DK18" s="24"/>
      <c r="DL18" s="5">
        <f t="shared" si="79"/>
        <v>44871</v>
      </c>
      <c r="DM18" s="5">
        <f t="shared" si="181"/>
        <v>44876</v>
      </c>
      <c r="DN18" s="28">
        <f t="shared" si="80"/>
        <v>44876</v>
      </c>
      <c r="DO18" s="5">
        <f t="shared" si="81"/>
        <v>44880</v>
      </c>
      <c r="DP18" s="5">
        <f t="shared" si="182"/>
        <v>44881</v>
      </c>
      <c r="DQ18" s="5">
        <f t="shared" si="82"/>
        <v>44881</v>
      </c>
      <c r="DR18" s="5">
        <f t="shared" si="83"/>
        <v>44887</v>
      </c>
      <c r="DS18" s="5">
        <f t="shared" si="84"/>
        <v>44890</v>
      </c>
      <c r="DT18" s="12">
        <f t="shared" si="85"/>
        <v>44900</v>
      </c>
      <c r="DU18" s="24"/>
      <c r="DV18" s="5">
        <f t="shared" si="86"/>
        <v>44899</v>
      </c>
      <c r="DW18" s="5">
        <f t="shared" si="183"/>
        <v>44904</v>
      </c>
      <c r="DX18" s="28">
        <f t="shared" si="87"/>
        <v>44904</v>
      </c>
      <c r="DY18" s="5">
        <f t="shared" si="88"/>
        <v>44908</v>
      </c>
      <c r="DZ18" s="5">
        <f t="shared" si="184"/>
        <v>44909</v>
      </c>
      <c r="EA18" s="5">
        <f t="shared" si="89"/>
        <v>44909</v>
      </c>
      <c r="EB18" s="5">
        <f t="shared" si="90"/>
        <v>44915</v>
      </c>
      <c r="EC18" s="5">
        <f t="shared" si="91"/>
        <v>44918</v>
      </c>
      <c r="ED18" s="12">
        <f t="shared" si="92"/>
        <v>44928</v>
      </c>
      <c r="EE18" s="24"/>
      <c r="EF18" s="37"/>
      <c r="EG18" s="37"/>
      <c r="EH18" s="37"/>
      <c r="EI18" s="37"/>
      <c r="EJ18" s="37"/>
      <c r="EK18" s="37"/>
    </row>
    <row r="19" spans="1:141" ht="11.25" customHeight="1">
      <c r="A19" s="4" t="s">
        <v>94</v>
      </c>
      <c r="B19" s="4" t="s">
        <v>65</v>
      </c>
      <c r="C19" s="3">
        <f t="shared" si="0"/>
        <v>3</v>
      </c>
      <c r="D19" s="49">
        <f t="shared" ref="D19" si="317">N19-F19</f>
        <v>31</v>
      </c>
      <c r="E19" s="41"/>
      <c r="F19" s="5">
        <f t="shared" ref="F19" si="318">G19-ShipWindow</f>
        <v>44561</v>
      </c>
      <c r="G19" s="5">
        <f>H19</f>
        <v>44566</v>
      </c>
      <c r="H19" s="28">
        <f t="shared" ref="H19" si="319">I19-OriginLoad</f>
        <v>44566</v>
      </c>
      <c r="I19" s="5">
        <f t="shared" si="4"/>
        <v>44570</v>
      </c>
      <c r="J19" s="5">
        <f>K19</f>
        <v>44573</v>
      </c>
      <c r="K19" s="5">
        <f t="shared" ref="K19" si="320">L19-Port2DC</f>
        <v>44573</v>
      </c>
      <c r="L19" s="5">
        <f t="shared" ref="L19" si="321">M19-TransloadDays</f>
        <v>44579</v>
      </c>
      <c r="M19" s="5">
        <f t="shared" ref="M19" si="322">N19-RailDays</f>
        <v>44582</v>
      </c>
      <c r="N19" s="12">
        <f t="shared" si="8"/>
        <v>44592</v>
      </c>
      <c r="O19" s="24"/>
      <c r="P19" s="5">
        <f t="shared" ref="P19" si="323">Q19-ShipWindow</f>
        <v>44589</v>
      </c>
      <c r="Q19" s="5">
        <f>R19</f>
        <v>44594</v>
      </c>
      <c r="R19" s="28">
        <f t="shared" ref="R19" si="324">S19-OriginLoad</f>
        <v>44594</v>
      </c>
      <c r="S19" s="5">
        <f t="shared" si="11"/>
        <v>44598</v>
      </c>
      <c r="T19" s="5">
        <f>U19</f>
        <v>44601</v>
      </c>
      <c r="U19" s="5">
        <f t="shared" ref="U19" si="325">V19-Port2DC</f>
        <v>44601</v>
      </c>
      <c r="V19" s="5">
        <f t="shared" ref="V19" si="326">W19-TransloadDays</f>
        <v>44607</v>
      </c>
      <c r="W19" s="5">
        <f t="shared" ref="W19" si="327">X19-RailDays</f>
        <v>44610</v>
      </c>
      <c r="X19" s="12">
        <f t="shared" si="15"/>
        <v>44620</v>
      </c>
      <c r="Y19" s="24"/>
      <c r="Z19" s="5">
        <f t="shared" ref="Z19" si="328">AA19-ShipWindow</f>
        <v>44617</v>
      </c>
      <c r="AA19" s="5">
        <f>AB19</f>
        <v>44622</v>
      </c>
      <c r="AB19" s="28">
        <f t="shared" ref="AB19" si="329">AC19-OriginLoad</f>
        <v>44622</v>
      </c>
      <c r="AC19" s="5">
        <f t="shared" si="18"/>
        <v>44626</v>
      </c>
      <c r="AD19" s="5">
        <f>AE19</f>
        <v>44629</v>
      </c>
      <c r="AE19" s="5">
        <f t="shared" ref="AE19" si="330">AF19-Port2DC</f>
        <v>44629</v>
      </c>
      <c r="AF19" s="5">
        <f t="shared" ref="AF19" si="331">AG19-TransloadDays</f>
        <v>44635</v>
      </c>
      <c r="AG19" s="5">
        <f t="shared" ref="AG19" si="332">AH19-RailDays</f>
        <v>44638</v>
      </c>
      <c r="AH19" s="12">
        <f t="shared" si="22"/>
        <v>44648</v>
      </c>
      <c r="AI19" s="24"/>
      <c r="AJ19" s="5">
        <f t="shared" ref="AJ19" si="333">AK19-ShipWindow</f>
        <v>44645</v>
      </c>
      <c r="AK19" s="5">
        <f>AL19</f>
        <v>44650</v>
      </c>
      <c r="AL19" s="28">
        <f t="shared" ref="AL19" si="334">AM19-OriginLoad</f>
        <v>44650</v>
      </c>
      <c r="AM19" s="5">
        <f t="shared" si="25"/>
        <v>44654</v>
      </c>
      <c r="AN19" s="5">
        <f>AO19</f>
        <v>44657</v>
      </c>
      <c r="AO19" s="5">
        <f t="shared" ref="AO19" si="335">AP19-Port2DC</f>
        <v>44657</v>
      </c>
      <c r="AP19" s="5">
        <f t="shared" ref="AP19" si="336">AQ19-TransloadDays</f>
        <v>44663</v>
      </c>
      <c r="AQ19" s="5">
        <f t="shared" ref="AQ19" si="337">AR19-RailDays</f>
        <v>44666</v>
      </c>
      <c r="AR19" s="12">
        <f t="shared" si="29"/>
        <v>44676</v>
      </c>
      <c r="AS19" s="24"/>
      <c r="AT19" s="5">
        <f t="shared" ref="AT19" si="338">AU19-ShipWindow</f>
        <v>44673</v>
      </c>
      <c r="AU19" s="5">
        <f>AV19</f>
        <v>44678</v>
      </c>
      <c r="AV19" s="28">
        <f t="shared" ref="AV19" si="339">AW19-OriginLoad</f>
        <v>44678</v>
      </c>
      <c r="AW19" s="5">
        <f t="shared" si="32"/>
        <v>44682</v>
      </c>
      <c r="AX19" s="5">
        <f>AY19</f>
        <v>44685</v>
      </c>
      <c r="AY19" s="5">
        <f t="shared" ref="AY19" si="340">AZ19-Port2DC</f>
        <v>44685</v>
      </c>
      <c r="AZ19" s="5">
        <f t="shared" ref="AZ19" si="341">BA19-TransloadDays</f>
        <v>44691</v>
      </c>
      <c r="BA19" s="5">
        <f t="shared" ref="BA19" si="342">BB19-RailDays</f>
        <v>44694</v>
      </c>
      <c r="BB19" s="12">
        <f t="shared" si="36"/>
        <v>44704</v>
      </c>
      <c r="BC19" s="24"/>
      <c r="BD19" s="5">
        <f t="shared" ref="BD19" si="343">BE19-ShipWindow</f>
        <v>44701</v>
      </c>
      <c r="BE19" s="5">
        <f>BF19</f>
        <v>44706</v>
      </c>
      <c r="BF19" s="28">
        <f t="shared" ref="BF19" si="344">BG19-OriginLoad</f>
        <v>44706</v>
      </c>
      <c r="BG19" s="5">
        <f t="shared" si="39"/>
        <v>44710</v>
      </c>
      <c r="BH19" s="5">
        <f>BI19</f>
        <v>44713</v>
      </c>
      <c r="BI19" s="5">
        <f t="shared" ref="BI19" si="345">BJ19-Port2DC</f>
        <v>44713</v>
      </c>
      <c r="BJ19" s="5">
        <f t="shared" ref="BJ19" si="346">BK19-TransloadDays</f>
        <v>44719</v>
      </c>
      <c r="BK19" s="5">
        <f t="shared" ref="BK19" si="347">BL19-RailDays</f>
        <v>44722</v>
      </c>
      <c r="BL19" s="12">
        <f t="shared" si="43"/>
        <v>44732</v>
      </c>
      <c r="BM19" s="24"/>
      <c r="BN19" s="5">
        <f t="shared" ref="BN19" si="348">BO19-ShipWindow</f>
        <v>44729</v>
      </c>
      <c r="BO19" s="5">
        <f>BP19</f>
        <v>44734</v>
      </c>
      <c r="BP19" s="28">
        <f t="shared" ref="BP19" si="349">BQ19-OriginLoad</f>
        <v>44734</v>
      </c>
      <c r="BQ19" s="5">
        <f t="shared" si="46"/>
        <v>44738</v>
      </c>
      <c r="BR19" s="5">
        <f>BS19</f>
        <v>44741</v>
      </c>
      <c r="BS19" s="5">
        <f t="shared" ref="BS19" si="350">BT19-Port2DC</f>
        <v>44741</v>
      </c>
      <c r="BT19" s="5">
        <f t="shared" ref="BT19" si="351">BU19-TransloadDays</f>
        <v>44747</v>
      </c>
      <c r="BU19" s="5">
        <f t="shared" ref="BU19" si="352">BV19-RailDays</f>
        <v>44750</v>
      </c>
      <c r="BV19" s="12">
        <f t="shared" si="50"/>
        <v>44760</v>
      </c>
      <c r="BW19" s="24"/>
      <c r="BX19" s="5">
        <f t="shared" ref="BX19" si="353">BY19-ShipWindow</f>
        <v>44757</v>
      </c>
      <c r="BY19" s="5">
        <f>BZ19</f>
        <v>44762</v>
      </c>
      <c r="BZ19" s="28">
        <f t="shared" ref="BZ19" si="354">CA19-OriginLoad</f>
        <v>44762</v>
      </c>
      <c r="CA19" s="5">
        <f t="shared" si="53"/>
        <v>44766</v>
      </c>
      <c r="CB19" s="5">
        <f>CC19</f>
        <v>44769</v>
      </c>
      <c r="CC19" s="5">
        <f t="shared" ref="CC19" si="355">CD19-Port2DC</f>
        <v>44769</v>
      </c>
      <c r="CD19" s="5">
        <f t="shared" ref="CD19" si="356">CE19-TransloadDays</f>
        <v>44775</v>
      </c>
      <c r="CE19" s="5">
        <f t="shared" ref="CE19" si="357">CF19-RailDays</f>
        <v>44778</v>
      </c>
      <c r="CF19" s="12">
        <f t="shared" si="57"/>
        <v>44788</v>
      </c>
      <c r="CG19" s="24"/>
      <c r="CH19" s="5">
        <f t="shared" ref="CH19" si="358">CI19-ShipWindow</f>
        <v>44785</v>
      </c>
      <c r="CI19" s="5">
        <f>CJ19</f>
        <v>44790</v>
      </c>
      <c r="CJ19" s="28">
        <f t="shared" ref="CJ19" si="359">CK19-OriginLoad</f>
        <v>44790</v>
      </c>
      <c r="CK19" s="5">
        <f t="shared" si="60"/>
        <v>44794</v>
      </c>
      <c r="CL19" s="5">
        <f>CM19</f>
        <v>44797</v>
      </c>
      <c r="CM19" s="5">
        <f t="shared" ref="CM19" si="360">CN19-Port2DC</f>
        <v>44797</v>
      </c>
      <c r="CN19" s="5">
        <f t="shared" ref="CN19" si="361">CO19-TransloadDays</f>
        <v>44803</v>
      </c>
      <c r="CO19" s="5">
        <f t="shared" ref="CO19" si="362">CP19-RailDays</f>
        <v>44806</v>
      </c>
      <c r="CP19" s="12">
        <f t="shared" si="64"/>
        <v>44816</v>
      </c>
      <c r="CQ19" s="24"/>
      <c r="CR19" s="5">
        <f t="shared" ref="CR19" si="363">CS19-ShipWindow</f>
        <v>44813</v>
      </c>
      <c r="CS19" s="5">
        <f>CT19</f>
        <v>44818</v>
      </c>
      <c r="CT19" s="28">
        <f t="shared" ref="CT19" si="364">CU19-OriginLoad</f>
        <v>44818</v>
      </c>
      <c r="CU19" s="5">
        <f t="shared" si="67"/>
        <v>44822</v>
      </c>
      <c r="CV19" s="5">
        <f>CW19</f>
        <v>44825</v>
      </c>
      <c r="CW19" s="5">
        <f t="shared" ref="CW19" si="365">CX19-Port2DC</f>
        <v>44825</v>
      </c>
      <c r="CX19" s="5">
        <f t="shared" ref="CX19" si="366">CY19-TransloadDays</f>
        <v>44831</v>
      </c>
      <c r="CY19" s="5">
        <f t="shared" ref="CY19" si="367">CZ19-RailDays</f>
        <v>44834</v>
      </c>
      <c r="CZ19" s="12">
        <f t="shared" si="71"/>
        <v>44844</v>
      </c>
      <c r="DA19" s="24"/>
      <c r="DB19" s="5">
        <f t="shared" ref="DB19" si="368">DC19-ShipWindow</f>
        <v>44841</v>
      </c>
      <c r="DC19" s="5">
        <f>DD19</f>
        <v>44846</v>
      </c>
      <c r="DD19" s="28">
        <f t="shared" ref="DD19" si="369">DE19-OriginLoad</f>
        <v>44846</v>
      </c>
      <c r="DE19" s="5">
        <f t="shared" si="74"/>
        <v>44850</v>
      </c>
      <c r="DF19" s="5">
        <f>DG19</f>
        <v>44853</v>
      </c>
      <c r="DG19" s="5">
        <f t="shared" ref="DG19" si="370">DH19-Port2DC</f>
        <v>44853</v>
      </c>
      <c r="DH19" s="5">
        <f t="shared" ref="DH19" si="371">DI19-TransloadDays</f>
        <v>44859</v>
      </c>
      <c r="DI19" s="5">
        <f t="shared" ref="DI19" si="372">DJ19-RailDays</f>
        <v>44862</v>
      </c>
      <c r="DJ19" s="12">
        <f t="shared" si="78"/>
        <v>44872</v>
      </c>
      <c r="DK19" s="24"/>
      <c r="DL19" s="5">
        <f t="shared" ref="DL19" si="373">DM19-ShipWindow</f>
        <v>44869</v>
      </c>
      <c r="DM19" s="5">
        <f>DN19</f>
        <v>44874</v>
      </c>
      <c r="DN19" s="28">
        <f t="shared" ref="DN19" si="374">DO19-OriginLoad</f>
        <v>44874</v>
      </c>
      <c r="DO19" s="5">
        <f t="shared" si="81"/>
        <v>44878</v>
      </c>
      <c r="DP19" s="5">
        <f>DQ19</f>
        <v>44881</v>
      </c>
      <c r="DQ19" s="5">
        <f t="shared" ref="DQ19" si="375">DR19-Port2DC</f>
        <v>44881</v>
      </c>
      <c r="DR19" s="5">
        <f t="shared" ref="DR19" si="376">DS19-TransloadDays</f>
        <v>44887</v>
      </c>
      <c r="DS19" s="5">
        <f t="shared" ref="DS19" si="377">DT19-RailDays</f>
        <v>44890</v>
      </c>
      <c r="DT19" s="12">
        <f t="shared" si="85"/>
        <v>44900</v>
      </c>
      <c r="DU19" s="24"/>
      <c r="DV19" s="5">
        <f t="shared" ref="DV19" si="378">DW19-ShipWindow</f>
        <v>44897</v>
      </c>
      <c r="DW19" s="5">
        <f>DX19</f>
        <v>44902</v>
      </c>
      <c r="DX19" s="28">
        <f t="shared" ref="DX19" si="379">DY19-OriginLoad</f>
        <v>44902</v>
      </c>
      <c r="DY19" s="5">
        <f t="shared" si="88"/>
        <v>44906</v>
      </c>
      <c r="DZ19" s="5">
        <f>EA19</f>
        <v>44909</v>
      </c>
      <c r="EA19" s="5">
        <f t="shared" ref="EA19" si="380">EB19-Port2DC</f>
        <v>44909</v>
      </c>
      <c r="EB19" s="5">
        <f t="shared" ref="EB19" si="381">EC19-TransloadDays</f>
        <v>44915</v>
      </c>
      <c r="EC19" s="5">
        <f t="shared" ref="EC19" si="382">ED19-RailDays</f>
        <v>44918</v>
      </c>
      <c r="ED19" s="12">
        <f t="shared" si="92"/>
        <v>44928</v>
      </c>
      <c r="EE19" s="24"/>
      <c r="EF19" s="37"/>
      <c r="EG19" s="37"/>
      <c r="EH19" s="37"/>
      <c r="EI19" s="37"/>
      <c r="EJ19" s="37"/>
      <c r="EK19" s="37"/>
    </row>
    <row r="20" spans="1:141" ht="11.25" customHeight="1">
      <c r="A20" s="4" t="s">
        <v>104</v>
      </c>
      <c r="B20" s="4" t="s">
        <v>65</v>
      </c>
      <c r="C20" s="3">
        <f t="shared" si="0"/>
        <v>1</v>
      </c>
      <c r="D20" s="49">
        <f t="shared" si="1"/>
        <v>29</v>
      </c>
      <c r="E20" s="41"/>
      <c r="F20" s="5">
        <f t="shared" si="2"/>
        <v>44563</v>
      </c>
      <c r="G20" s="5">
        <f t="shared" si="159"/>
        <v>44568</v>
      </c>
      <c r="H20" s="28">
        <f t="shared" si="3"/>
        <v>44568</v>
      </c>
      <c r="I20" s="5">
        <f t="shared" si="4"/>
        <v>44572</v>
      </c>
      <c r="J20" s="5">
        <f t="shared" si="160"/>
        <v>44573</v>
      </c>
      <c r="K20" s="5">
        <f t="shared" si="5"/>
        <v>44573</v>
      </c>
      <c r="L20" s="5">
        <f t="shared" si="6"/>
        <v>44579</v>
      </c>
      <c r="M20" s="5">
        <f t="shared" si="7"/>
        <v>44582</v>
      </c>
      <c r="N20" s="12">
        <f t="shared" si="8"/>
        <v>44592</v>
      </c>
      <c r="O20" s="24"/>
      <c r="P20" s="5">
        <f t="shared" si="9"/>
        <v>44591</v>
      </c>
      <c r="Q20" s="5">
        <f t="shared" si="161"/>
        <v>44596</v>
      </c>
      <c r="R20" s="28">
        <f t="shared" si="10"/>
        <v>44596</v>
      </c>
      <c r="S20" s="5">
        <f t="shared" si="11"/>
        <v>44600</v>
      </c>
      <c r="T20" s="5">
        <f t="shared" si="162"/>
        <v>44601</v>
      </c>
      <c r="U20" s="5">
        <f t="shared" si="12"/>
        <v>44601</v>
      </c>
      <c r="V20" s="5">
        <f t="shared" si="13"/>
        <v>44607</v>
      </c>
      <c r="W20" s="5">
        <f t="shared" si="14"/>
        <v>44610</v>
      </c>
      <c r="X20" s="12">
        <f t="shared" si="15"/>
        <v>44620</v>
      </c>
      <c r="Y20" s="24"/>
      <c r="Z20" s="5">
        <f t="shared" si="16"/>
        <v>44619</v>
      </c>
      <c r="AA20" s="5">
        <f t="shared" si="163"/>
        <v>44624</v>
      </c>
      <c r="AB20" s="28">
        <f t="shared" si="17"/>
        <v>44624</v>
      </c>
      <c r="AC20" s="5">
        <f t="shared" si="18"/>
        <v>44628</v>
      </c>
      <c r="AD20" s="5">
        <f t="shared" si="164"/>
        <v>44629</v>
      </c>
      <c r="AE20" s="5">
        <f t="shared" si="19"/>
        <v>44629</v>
      </c>
      <c r="AF20" s="5">
        <f t="shared" si="20"/>
        <v>44635</v>
      </c>
      <c r="AG20" s="5">
        <f t="shared" si="21"/>
        <v>44638</v>
      </c>
      <c r="AH20" s="12">
        <f t="shared" si="22"/>
        <v>44648</v>
      </c>
      <c r="AI20" s="24"/>
      <c r="AJ20" s="5">
        <f t="shared" si="23"/>
        <v>44647</v>
      </c>
      <c r="AK20" s="5">
        <f t="shared" si="165"/>
        <v>44652</v>
      </c>
      <c r="AL20" s="28">
        <f t="shared" si="24"/>
        <v>44652</v>
      </c>
      <c r="AM20" s="5">
        <f t="shared" si="25"/>
        <v>44656</v>
      </c>
      <c r="AN20" s="5">
        <f t="shared" si="166"/>
        <v>44657</v>
      </c>
      <c r="AO20" s="5">
        <f t="shared" si="26"/>
        <v>44657</v>
      </c>
      <c r="AP20" s="5">
        <f t="shared" si="27"/>
        <v>44663</v>
      </c>
      <c r="AQ20" s="5">
        <f t="shared" si="28"/>
        <v>44666</v>
      </c>
      <c r="AR20" s="12">
        <f t="shared" si="29"/>
        <v>44676</v>
      </c>
      <c r="AS20" s="24"/>
      <c r="AT20" s="5">
        <f t="shared" si="30"/>
        <v>44675</v>
      </c>
      <c r="AU20" s="5">
        <f t="shared" si="167"/>
        <v>44680</v>
      </c>
      <c r="AV20" s="28">
        <f t="shared" si="31"/>
        <v>44680</v>
      </c>
      <c r="AW20" s="5">
        <f t="shared" si="32"/>
        <v>44684</v>
      </c>
      <c r="AX20" s="5">
        <f t="shared" si="168"/>
        <v>44685</v>
      </c>
      <c r="AY20" s="5">
        <f t="shared" si="33"/>
        <v>44685</v>
      </c>
      <c r="AZ20" s="5">
        <f t="shared" si="34"/>
        <v>44691</v>
      </c>
      <c r="BA20" s="5">
        <f t="shared" si="35"/>
        <v>44694</v>
      </c>
      <c r="BB20" s="12">
        <f t="shared" si="36"/>
        <v>44704</v>
      </c>
      <c r="BC20" s="24"/>
      <c r="BD20" s="5">
        <f t="shared" si="37"/>
        <v>44703</v>
      </c>
      <c r="BE20" s="5">
        <f t="shared" si="169"/>
        <v>44708</v>
      </c>
      <c r="BF20" s="28">
        <f t="shared" si="38"/>
        <v>44708</v>
      </c>
      <c r="BG20" s="5">
        <f t="shared" si="39"/>
        <v>44712</v>
      </c>
      <c r="BH20" s="5">
        <f t="shared" si="170"/>
        <v>44713</v>
      </c>
      <c r="BI20" s="5">
        <f t="shared" si="40"/>
        <v>44713</v>
      </c>
      <c r="BJ20" s="5">
        <f t="shared" si="41"/>
        <v>44719</v>
      </c>
      <c r="BK20" s="5">
        <f t="shared" si="42"/>
        <v>44722</v>
      </c>
      <c r="BL20" s="12">
        <f t="shared" si="43"/>
        <v>44732</v>
      </c>
      <c r="BM20" s="24"/>
      <c r="BN20" s="5">
        <f t="shared" si="44"/>
        <v>44731</v>
      </c>
      <c r="BO20" s="5">
        <f t="shared" si="171"/>
        <v>44736</v>
      </c>
      <c r="BP20" s="28">
        <f t="shared" si="45"/>
        <v>44736</v>
      </c>
      <c r="BQ20" s="5">
        <f t="shared" si="46"/>
        <v>44740</v>
      </c>
      <c r="BR20" s="5">
        <f t="shared" si="172"/>
        <v>44741</v>
      </c>
      <c r="BS20" s="5">
        <f t="shared" si="47"/>
        <v>44741</v>
      </c>
      <c r="BT20" s="5">
        <f t="shared" si="48"/>
        <v>44747</v>
      </c>
      <c r="BU20" s="5">
        <f t="shared" si="49"/>
        <v>44750</v>
      </c>
      <c r="BV20" s="12">
        <f t="shared" si="50"/>
        <v>44760</v>
      </c>
      <c r="BW20" s="24"/>
      <c r="BX20" s="5">
        <f t="shared" si="51"/>
        <v>44759</v>
      </c>
      <c r="BY20" s="5">
        <f t="shared" si="173"/>
        <v>44764</v>
      </c>
      <c r="BZ20" s="28">
        <f t="shared" si="52"/>
        <v>44764</v>
      </c>
      <c r="CA20" s="5">
        <f t="shared" si="53"/>
        <v>44768</v>
      </c>
      <c r="CB20" s="5">
        <f t="shared" si="174"/>
        <v>44769</v>
      </c>
      <c r="CC20" s="5">
        <f t="shared" si="54"/>
        <v>44769</v>
      </c>
      <c r="CD20" s="5">
        <f t="shared" si="55"/>
        <v>44775</v>
      </c>
      <c r="CE20" s="5">
        <f t="shared" si="56"/>
        <v>44778</v>
      </c>
      <c r="CF20" s="12">
        <f t="shared" si="57"/>
        <v>44788</v>
      </c>
      <c r="CG20" s="24"/>
      <c r="CH20" s="5">
        <f t="shared" si="58"/>
        <v>44787</v>
      </c>
      <c r="CI20" s="5">
        <f t="shared" si="175"/>
        <v>44792</v>
      </c>
      <c r="CJ20" s="28">
        <f t="shared" si="59"/>
        <v>44792</v>
      </c>
      <c r="CK20" s="5">
        <f t="shared" si="60"/>
        <v>44796</v>
      </c>
      <c r="CL20" s="5">
        <f t="shared" si="176"/>
        <v>44797</v>
      </c>
      <c r="CM20" s="5">
        <f t="shared" si="61"/>
        <v>44797</v>
      </c>
      <c r="CN20" s="5">
        <f t="shared" si="62"/>
        <v>44803</v>
      </c>
      <c r="CO20" s="5">
        <f t="shared" si="63"/>
        <v>44806</v>
      </c>
      <c r="CP20" s="12">
        <f t="shared" si="64"/>
        <v>44816</v>
      </c>
      <c r="CQ20" s="24"/>
      <c r="CR20" s="5">
        <f t="shared" si="65"/>
        <v>44815</v>
      </c>
      <c r="CS20" s="5">
        <f t="shared" si="177"/>
        <v>44820</v>
      </c>
      <c r="CT20" s="28">
        <f t="shared" si="66"/>
        <v>44820</v>
      </c>
      <c r="CU20" s="5">
        <f t="shared" si="67"/>
        <v>44824</v>
      </c>
      <c r="CV20" s="5">
        <f t="shared" si="178"/>
        <v>44825</v>
      </c>
      <c r="CW20" s="5">
        <f t="shared" si="68"/>
        <v>44825</v>
      </c>
      <c r="CX20" s="5">
        <f t="shared" si="69"/>
        <v>44831</v>
      </c>
      <c r="CY20" s="5">
        <f t="shared" si="70"/>
        <v>44834</v>
      </c>
      <c r="CZ20" s="12">
        <f t="shared" si="71"/>
        <v>44844</v>
      </c>
      <c r="DA20" s="24"/>
      <c r="DB20" s="5">
        <f t="shared" si="72"/>
        <v>44843</v>
      </c>
      <c r="DC20" s="5">
        <f t="shared" si="179"/>
        <v>44848</v>
      </c>
      <c r="DD20" s="28">
        <f t="shared" si="73"/>
        <v>44848</v>
      </c>
      <c r="DE20" s="5">
        <f t="shared" si="74"/>
        <v>44852</v>
      </c>
      <c r="DF20" s="5">
        <f t="shared" si="180"/>
        <v>44853</v>
      </c>
      <c r="DG20" s="5">
        <f t="shared" si="75"/>
        <v>44853</v>
      </c>
      <c r="DH20" s="5">
        <f t="shared" si="76"/>
        <v>44859</v>
      </c>
      <c r="DI20" s="5">
        <f t="shared" si="77"/>
        <v>44862</v>
      </c>
      <c r="DJ20" s="12">
        <f t="shared" si="78"/>
        <v>44872</v>
      </c>
      <c r="DK20" s="24"/>
      <c r="DL20" s="5">
        <f t="shared" si="79"/>
        <v>44871</v>
      </c>
      <c r="DM20" s="5">
        <f t="shared" si="181"/>
        <v>44876</v>
      </c>
      <c r="DN20" s="28">
        <f t="shared" si="80"/>
        <v>44876</v>
      </c>
      <c r="DO20" s="5">
        <f t="shared" si="81"/>
        <v>44880</v>
      </c>
      <c r="DP20" s="5">
        <f t="shared" si="182"/>
        <v>44881</v>
      </c>
      <c r="DQ20" s="5">
        <f t="shared" si="82"/>
        <v>44881</v>
      </c>
      <c r="DR20" s="5">
        <f t="shared" si="83"/>
        <v>44887</v>
      </c>
      <c r="DS20" s="5">
        <f t="shared" si="84"/>
        <v>44890</v>
      </c>
      <c r="DT20" s="12">
        <f t="shared" si="85"/>
        <v>44900</v>
      </c>
      <c r="DU20" s="24"/>
      <c r="DV20" s="5">
        <f t="shared" si="86"/>
        <v>44899</v>
      </c>
      <c r="DW20" s="5">
        <f t="shared" si="183"/>
        <v>44904</v>
      </c>
      <c r="DX20" s="28">
        <f t="shared" si="87"/>
        <v>44904</v>
      </c>
      <c r="DY20" s="5">
        <f t="shared" si="88"/>
        <v>44908</v>
      </c>
      <c r="DZ20" s="5">
        <f t="shared" si="184"/>
        <v>44909</v>
      </c>
      <c r="EA20" s="5">
        <f t="shared" si="89"/>
        <v>44909</v>
      </c>
      <c r="EB20" s="5">
        <f t="shared" si="90"/>
        <v>44915</v>
      </c>
      <c r="EC20" s="5">
        <f t="shared" si="91"/>
        <v>44918</v>
      </c>
      <c r="ED20" s="12">
        <f t="shared" si="92"/>
        <v>44928</v>
      </c>
      <c r="EE20" s="24"/>
      <c r="EF20" s="37"/>
      <c r="EG20" s="37"/>
      <c r="EH20" s="37"/>
      <c r="EI20" s="37"/>
      <c r="EJ20" s="37"/>
      <c r="EK20" s="37"/>
    </row>
    <row r="21" spans="1:141" ht="11.25" customHeight="1">
      <c r="A21" s="4" t="s">
        <v>162</v>
      </c>
      <c r="B21" s="4" t="s">
        <v>65</v>
      </c>
      <c r="C21" s="3" t="e">
        <f t="shared" si="0"/>
        <v>#N/A</v>
      </c>
      <c r="D21" s="49" t="e">
        <f t="shared" ref="D21" si="383">N21-F21</f>
        <v>#N/A</v>
      </c>
      <c r="E21" s="41"/>
      <c r="F21" s="5" t="e">
        <f t="shared" ref="F21" si="384">G21-ShipWindow</f>
        <v>#N/A</v>
      </c>
      <c r="G21" s="5" t="e">
        <f>H21</f>
        <v>#N/A</v>
      </c>
      <c r="H21" s="28" t="e">
        <f t="shared" ref="H21" si="385">I21-OriginLoad</f>
        <v>#N/A</v>
      </c>
      <c r="I21" s="5" t="e">
        <f t="shared" si="4"/>
        <v>#N/A</v>
      </c>
      <c r="J21" s="5">
        <f>K21</f>
        <v>44573</v>
      </c>
      <c r="K21" s="5">
        <f t="shared" ref="K21" si="386">L21-Port2DC</f>
        <v>44573</v>
      </c>
      <c r="L21" s="5">
        <f t="shared" ref="L21" si="387">M21-TransloadDays</f>
        <v>44579</v>
      </c>
      <c r="M21" s="5">
        <f t="shared" ref="M21" si="388">N21-RailDays</f>
        <v>44582</v>
      </c>
      <c r="N21" s="12">
        <f t="shared" si="8"/>
        <v>44592</v>
      </c>
      <c r="O21" s="24"/>
      <c r="P21" s="5" t="e">
        <f t="shared" ref="P21" si="389">Q21-ShipWindow</f>
        <v>#N/A</v>
      </c>
      <c r="Q21" s="5" t="e">
        <f>R21</f>
        <v>#N/A</v>
      </c>
      <c r="R21" s="28" t="e">
        <f t="shared" ref="R21" si="390">S21-OriginLoad</f>
        <v>#N/A</v>
      </c>
      <c r="S21" s="5" t="e">
        <f t="shared" si="11"/>
        <v>#N/A</v>
      </c>
      <c r="T21" s="5">
        <f>U21</f>
        <v>44601</v>
      </c>
      <c r="U21" s="5">
        <f t="shared" ref="U21" si="391">V21-Port2DC</f>
        <v>44601</v>
      </c>
      <c r="V21" s="5">
        <f t="shared" ref="V21" si="392">W21-TransloadDays</f>
        <v>44607</v>
      </c>
      <c r="W21" s="5">
        <f t="shared" ref="W21" si="393">X21-RailDays</f>
        <v>44610</v>
      </c>
      <c r="X21" s="12">
        <f t="shared" si="15"/>
        <v>44620</v>
      </c>
      <c r="Y21" s="24"/>
      <c r="Z21" s="5" t="e">
        <f t="shared" ref="Z21" si="394">AA21-ShipWindow</f>
        <v>#N/A</v>
      </c>
      <c r="AA21" s="5" t="e">
        <f>AB21</f>
        <v>#N/A</v>
      </c>
      <c r="AB21" s="28" t="e">
        <f t="shared" ref="AB21" si="395">AC21-OriginLoad</f>
        <v>#N/A</v>
      </c>
      <c r="AC21" s="5" t="e">
        <f t="shared" si="18"/>
        <v>#N/A</v>
      </c>
      <c r="AD21" s="5">
        <f>AE21</f>
        <v>44629</v>
      </c>
      <c r="AE21" s="5">
        <f t="shared" ref="AE21" si="396">AF21-Port2DC</f>
        <v>44629</v>
      </c>
      <c r="AF21" s="5">
        <f t="shared" ref="AF21" si="397">AG21-TransloadDays</f>
        <v>44635</v>
      </c>
      <c r="AG21" s="5">
        <f t="shared" ref="AG21" si="398">AH21-RailDays</f>
        <v>44638</v>
      </c>
      <c r="AH21" s="12">
        <f t="shared" si="22"/>
        <v>44648</v>
      </c>
      <c r="AI21" s="24"/>
      <c r="AJ21" s="5" t="e">
        <f t="shared" ref="AJ21" si="399">AK21-ShipWindow</f>
        <v>#N/A</v>
      </c>
      <c r="AK21" s="5" t="e">
        <f>AL21</f>
        <v>#N/A</v>
      </c>
      <c r="AL21" s="28" t="e">
        <f t="shared" ref="AL21" si="400">AM21-OriginLoad</f>
        <v>#N/A</v>
      </c>
      <c r="AM21" s="5" t="e">
        <f t="shared" si="25"/>
        <v>#N/A</v>
      </c>
      <c r="AN21" s="5">
        <f>AO21</f>
        <v>44657</v>
      </c>
      <c r="AO21" s="5">
        <f t="shared" ref="AO21" si="401">AP21-Port2DC</f>
        <v>44657</v>
      </c>
      <c r="AP21" s="5">
        <f t="shared" ref="AP21" si="402">AQ21-TransloadDays</f>
        <v>44663</v>
      </c>
      <c r="AQ21" s="5">
        <f t="shared" ref="AQ21" si="403">AR21-RailDays</f>
        <v>44666</v>
      </c>
      <c r="AR21" s="12">
        <f t="shared" si="29"/>
        <v>44676</v>
      </c>
      <c r="AS21" s="24"/>
      <c r="AT21" s="5" t="e">
        <f t="shared" ref="AT21" si="404">AU21-ShipWindow</f>
        <v>#N/A</v>
      </c>
      <c r="AU21" s="5" t="e">
        <f>AV21</f>
        <v>#N/A</v>
      </c>
      <c r="AV21" s="28" t="e">
        <f t="shared" ref="AV21" si="405">AW21-OriginLoad</f>
        <v>#N/A</v>
      </c>
      <c r="AW21" s="5" t="e">
        <f t="shared" si="32"/>
        <v>#N/A</v>
      </c>
      <c r="AX21" s="5">
        <f>AY21</f>
        <v>44685</v>
      </c>
      <c r="AY21" s="5">
        <f t="shared" ref="AY21" si="406">AZ21-Port2DC</f>
        <v>44685</v>
      </c>
      <c r="AZ21" s="5">
        <f t="shared" ref="AZ21" si="407">BA21-TransloadDays</f>
        <v>44691</v>
      </c>
      <c r="BA21" s="5">
        <f t="shared" ref="BA21" si="408">BB21-RailDays</f>
        <v>44694</v>
      </c>
      <c r="BB21" s="12">
        <f t="shared" si="36"/>
        <v>44704</v>
      </c>
      <c r="BC21" s="24"/>
      <c r="BD21" s="5" t="e">
        <f t="shared" ref="BD21" si="409">BE21-ShipWindow</f>
        <v>#N/A</v>
      </c>
      <c r="BE21" s="5" t="e">
        <f>BF21</f>
        <v>#N/A</v>
      </c>
      <c r="BF21" s="28" t="e">
        <f t="shared" ref="BF21" si="410">BG21-OriginLoad</f>
        <v>#N/A</v>
      </c>
      <c r="BG21" s="5" t="e">
        <f t="shared" si="39"/>
        <v>#N/A</v>
      </c>
      <c r="BH21" s="5">
        <f>BI21</f>
        <v>44713</v>
      </c>
      <c r="BI21" s="5">
        <f t="shared" ref="BI21" si="411">BJ21-Port2DC</f>
        <v>44713</v>
      </c>
      <c r="BJ21" s="5">
        <f t="shared" ref="BJ21" si="412">BK21-TransloadDays</f>
        <v>44719</v>
      </c>
      <c r="BK21" s="5">
        <f t="shared" ref="BK21" si="413">BL21-RailDays</f>
        <v>44722</v>
      </c>
      <c r="BL21" s="12">
        <f t="shared" si="43"/>
        <v>44732</v>
      </c>
      <c r="BM21" s="24"/>
      <c r="BN21" s="5" t="e">
        <f t="shared" ref="BN21" si="414">BO21-ShipWindow</f>
        <v>#N/A</v>
      </c>
      <c r="BO21" s="5" t="e">
        <f>BP21</f>
        <v>#N/A</v>
      </c>
      <c r="BP21" s="28" t="e">
        <f t="shared" ref="BP21" si="415">BQ21-OriginLoad</f>
        <v>#N/A</v>
      </c>
      <c r="BQ21" s="5" t="e">
        <f t="shared" si="46"/>
        <v>#N/A</v>
      </c>
      <c r="BR21" s="5">
        <f>BS21</f>
        <v>44741</v>
      </c>
      <c r="BS21" s="5">
        <f t="shared" ref="BS21" si="416">BT21-Port2DC</f>
        <v>44741</v>
      </c>
      <c r="BT21" s="5">
        <f t="shared" ref="BT21" si="417">BU21-TransloadDays</f>
        <v>44747</v>
      </c>
      <c r="BU21" s="5">
        <f t="shared" ref="BU21" si="418">BV21-RailDays</f>
        <v>44750</v>
      </c>
      <c r="BV21" s="12">
        <f t="shared" si="50"/>
        <v>44760</v>
      </c>
      <c r="BW21" s="24"/>
      <c r="BX21" s="5" t="e">
        <f t="shared" ref="BX21" si="419">BY21-ShipWindow</f>
        <v>#N/A</v>
      </c>
      <c r="BY21" s="5" t="e">
        <f>BZ21</f>
        <v>#N/A</v>
      </c>
      <c r="BZ21" s="28" t="e">
        <f t="shared" ref="BZ21" si="420">CA21-OriginLoad</f>
        <v>#N/A</v>
      </c>
      <c r="CA21" s="5" t="e">
        <f t="shared" si="53"/>
        <v>#N/A</v>
      </c>
      <c r="CB21" s="5">
        <f>CC21</f>
        <v>44769</v>
      </c>
      <c r="CC21" s="5">
        <f t="shared" ref="CC21" si="421">CD21-Port2DC</f>
        <v>44769</v>
      </c>
      <c r="CD21" s="5">
        <f t="shared" ref="CD21" si="422">CE21-TransloadDays</f>
        <v>44775</v>
      </c>
      <c r="CE21" s="5">
        <f t="shared" ref="CE21" si="423">CF21-RailDays</f>
        <v>44778</v>
      </c>
      <c r="CF21" s="12">
        <f t="shared" si="57"/>
        <v>44788</v>
      </c>
      <c r="CG21" s="24"/>
      <c r="CH21" s="5" t="e">
        <f t="shared" ref="CH21" si="424">CI21-ShipWindow</f>
        <v>#N/A</v>
      </c>
      <c r="CI21" s="5" t="e">
        <f>CJ21</f>
        <v>#N/A</v>
      </c>
      <c r="CJ21" s="28" t="e">
        <f t="shared" ref="CJ21" si="425">CK21-OriginLoad</f>
        <v>#N/A</v>
      </c>
      <c r="CK21" s="5" t="e">
        <f t="shared" si="60"/>
        <v>#N/A</v>
      </c>
      <c r="CL21" s="5">
        <f>CM21</f>
        <v>44797</v>
      </c>
      <c r="CM21" s="5">
        <f t="shared" ref="CM21" si="426">CN21-Port2DC</f>
        <v>44797</v>
      </c>
      <c r="CN21" s="5">
        <f t="shared" ref="CN21" si="427">CO21-TransloadDays</f>
        <v>44803</v>
      </c>
      <c r="CO21" s="5">
        <f t="shared" ref="CO21" si="428">CP21-RailDays</f>
        <v>44806</v>
      </c>
      <c r="CP21" s="12">
        <f t="shared" si="64"/>
        <v>44816</v>
      </c>
      <c r="CQ21" s="24"/>
      <c r="CR21" s="5" t="e">
        <f t="shared" ref="CR21" si="429">CS21-ShipWindow</f>
        <v>#N/A</v>
      </c>
      <c r="CS21" s="5" t="e">
        <f>CT21</f>
        <v>#N/A</v>
      </c>
      <c r="CT21" s="28" t="e">
        <f t="shared" ref="CT21" si="430">CU21-OriginLoad</f>
        <v>#N/A</v>
      </c>
      <c r="CU21" s="5" t="e">
        <f t="shared" si="67"/>
        <v>#N/A</v>
      </c>
      <c r="CV21" s="5">
        <f>CW21</f>
        <v>44825</v>
      </c>
      <c r="CW21" s="5">
        <f t="shared" ref="CW21" si="431">CX21-Port2DC</f>
        <v>44825</v>
      </c>
      <c r="CX21" s="5">
        <f t="shared" ref="CX21" si="432">CY21-TransloadDays</f>
        <v>44831</v>
      </c>
      <c r="CY21" s="5">
        <f t="shared" ref="CY21" si="433">CZ21-RailDays</f>
        <v>44834</v>
      </c>
      <c r="CZ21" s="12">
        <f t="shared" si="71"/>
        <v>44844</v>
      </c>
      <c r="DA21" s="24"/>
      <c r="DB21" s="5" t="e">
        <f t="shared" ref="DB21" si="434">DC21-ShipWindow</f>
        <v>#N/A</v>
      </c>
      <c r="DC21" s="5" t="e">
        <f>DD21</f>
        <v>#N/A</v>
      </c>
      <c r="DD21" s="28" t="e">
        <f t="shared" ref="DD21" si="435">DE21-OriginLoad</f>
        <v>#N/A</v>
      </c>
      <c r="DE21" s="5" t="e">
        <f t="shared" si="74"/>
        <v>#N/A</v>
      </c>
      <c r="DF21" s="5">
        <f>DG21</f>
        <v>44853</v>
      </c>
      <c r="DG21" s="5">
        <f t="shared" ref="DG21" si="436">DH21-Port2DC</f>
        <v>44853</v>
      </c>
      <c r="DH21" s="5">
        <f t="shared" ref="DH21" si="437">DI21-TransloadDays</f>
        <v>44859</v>
      </c>
      <c r="DI21" s="5">
        <f t="shared" ref="DI21" si="438">DJ21-RailDays</f>
        <v>44862</v>
      </c>
      <c r="DJ21" s="12">
        <f t="shared" si="78"/>
        <v>44872</v>
      </c>
      <c r="DK21" s="24"/>
      <c r="DL21" s="5" t="e">
        <f t="shared" ref="DL21" si="439">DM21-ShipWindow</f>
        <v>#N/A</v>
      </c>
      <c r="DM21" s="5" t="e">
        <f>DN21</f>
        <v>#N/A</v>
      </c>
      <c r="DN21" s="28" t="e">
        <f t="shared" ref="DN21" si="440">DO21-OriginLoad</f>
        <v>#N/A</v>
      </c>
      <c r="DO21" s="5" t="e">
        <f t="shared" si="81"/>
        <v>#N/A</v>
      </c>
      <c r="DP21" s="5">
        <f>DQ21</f>
        <v>44881</v>
      </c>
      <c r="DQ21" s="5">
        <f t="shared" ref="DQ21" si="441">DR21-Port2DC</f>
        <v>44881</v>
      </c>
      <c r="DR21" s="5">
        <f t="shared" ref="DR21" si="442">DS21-TransloadDays</f>
        <v>44887</v>
      </c>
      <c r="DS21" s="5">
        <f t="shared" ref="DS21" si="443">DT21-RailDays</f>
        <v>44890</v>
      </c>
      <c r="DT21" s="12">
        <f t="shared" si="85"/>
        <v>44900</v>
      </c>
      <c r="DU21" s="24"/>
      <c r="DV21" s="5" t="e">
        <f t="shared" ref="DV21" si="444">DW21-ShipWindow</f>
        <v>#N/A</v>
      </c>
      <c r="DW21" s="5" t="e">
        <f>DX21</f>
        <v>#N/A</v>
      </c>
      <c r="DX21" s="28" t="e">
        <f t="shared" ref="DX21" si="445">DY21-OriginLoad</f>
        <v>#N/A</v>
      </c>
      <c r="DY21" s="5" t="e">
        <f t="shared" si="88"/>
        <v>#N/A</v>
      </c>
      <c r="DZ21" s="5">
        <f>EA21</f>
        <v>44909</v>
      </c>
      <c r="EA21" s="5">
        <f t="shared" ref="EA21" si="446">EB21-Port2DC</f>
        <v>44909</v>
      </c>
      <c r="EB21" s="5">
        <f t="shared" ref="EB21" si="447">EC21-TransloadDays</f>
        <v>44915</v>
      </c>
      <c r="EC21" s="5">
        <f t="shared" ref="EC21" si="448">ED21-RailDays</f>
        <v>44918</v>
      </c>
      <c r="ED21" s="12">
        <f t="shared" si="92"/>
        <v>44928</v>
      </c>
      <c r="EE21" s="24"/>
      <c r="EF21" s="37"/>
      <c r="EG21" s="37"/>
      <c r="EH21" s="37"/>
      <c r="EI21" s="37"/>
      <c r="EJ21" s="37"/>
      <c r="EK21" s="37"/>
    </row>
    <row r="22" spans="1:141" ht="11.25" customHeight="1">
      <c r="A22" s="4" t="s">
        <v>85</v>
      </c>
      <c r="B22" s="4" t="s">
        <v>85</v>
      </c>
      <c r="C22" s="3">
        <f t="shared" si="0"/>
        <v>2</v>
      </c>
      <c r="D22" s="49">
        <f t="shared" si="1"/>
        <v>30</v>
      </c>
      <c r="E22" s="41"/>
      <c r="F22" s="5">
        <f t="shared" si="2"/>
        <v>44562</v>
      </c>
      <c r="G22" s="5">
        <f t="shared" si="159"/>
        <v>44567</v>
      </c>
      <c r="H22" s="28">
        <f t="shared" si="3"/>
        <v>44567</v>
      </c>
      <c r="I22" s="5">
        <f t="shared" si="4"/>
        <v>44571</v>
      </c>
      <c r="J22" s="5">
        <f t="shared" si="160"/>
        <v>44573</v>
      </c>
      <c r="K22" s="5">
        <f t="shared" si="5"/>
        <v>44573</v>
      </c>
      <c r="L22" s="5">
        <f t="shared" si="6"/>
        <v>44579</v>
      </c>
      <c r="M22" s="5">
        <f t="shared" si="7"/>
        <v>44582</v>
      </c>
      <c r="N22" s="12">
        <f t="shared" si="8"/>
        <v>44592</v>
      </c>
      <c r="O22" s="24"/>
      <c r="P22" s="5">
        <f t="shared" si="9"/>
        <v>44590</v>
      </c>
      <c r="Q22" s="5">
        <f t="shared" si="161"/>
        <v>44595</v>
      </c>
      <c r="R22" s="28">
        <f t="shared" si="10"/>
        <v>44595</v>
      </c>
      <c r="S22" s="5">
        <f t="shared" si="11"/>
        <v>44599</v>
      </c>
      <c r="T22" s="5">
        <f t="shared" si="162"/>
        <v>44601</v>
      </c>
      <c r="U22" s="5">
        <f t="shared" si="12"/>
        <v>44601</v>
      </c>
      <c r="V22" s="5">
        <f t="shared" si="13"/>
        <v>44607</v>
      </c>
      <c r="W22" s="5">
        <f t="shared" si="14"/>
        <v>44610</v>
      </c>
      <c r="X22" s="12">
        <f t="shared" si="15"/>
        <v>44620</v>
      </c>
      <c r="Y22" s="24"/>
      <c r="Z22" s="5">
        <f t="shared" si="16"/>
        <v>44618</v>
      </c>
      <c r="AA22" s="5">
        <f t="shared" si="163"/>
        <v>44623</v>
      </c>
      <c r="AB22" s="28">
        <f t="shared" si="17"/>
        <v>44623</v>
      </c>
      <c r="AC22" s="5">
        <f t="shared" si="18"/>
        <v>44627</v>
      </c>
      <c r="AD22" s="5">
        <f t="shared" si="164"/>
        <v>44629</v>
      </c>
      <c r="AE22" s="5">
        <f t="shared" si="19"/>
        <v>44629</v>
      </c>
      <c r="AF22" s="5">
        <f t="shared" si="20"/>
        <v>44635</v>
      </c>
      <c r="AG22" s="5">
        <f t="shared" si="21"/>
        <v>44638</v>
      </c>
      <c r="AH22" s="12">
        <f t="shared" si="22"/>
        <v>44648</v>
      </c>
      <c r="AI22" s="24"/>
      <c r="AJ22" s="5">
        <f t="shared" si="23"/>
        <v>44646</v>
      </c>
      <c r="AK22" s="5">
        <f t="shared" si="165"/>
        <v>44651</v>
      </c>
      <c r="AL22" s="28">
        <f t="shared" si="24"/>
        <v>44651</v>
      </c>
      <c r="AM22" s="5">
        <f t="shared" si="25"/>
        <v>44655</v>
      </c>
      <c r="AN22" s="5">
        <f t="shared" si="166"/>
        <v>44657</v>
      </c>
      <c r="AO22" s="5">
        <f t="shared" si="26"/>
        <v>44657</v>
      </c>
      <c r="AP22" s="5">
        <f t="shared" si="27"/>
        <v>44663</v>
      </c>
      <c r="AQ22" s="5">
        <f t="shared" si="28"/>
        <v>44666</v>
      </c>
      <c r="AR22" s="12">
        <f t="shared" si="29"/>
        <v>44676</v>
      </c>
      <c r="AS22" s="24"/>
      <c r="AT22" s="5">
        <f t="shared" si="30"/>
        <v>44674</v>
      </c>
      <c r="AU22" s="5">
        <f t="shared" si="167"/>
        <v>44679</v>
      </c>
      <c r="AV22" s="28">
        <f t="shared" si="31"/>
        <v>44679</v>
      </c>
      <c r="AW22" s="5">
        <f t="shared" si="32"/>
        <v>44683</v>
      </c>
      <c r="AX22" s="5">
        <f t="shared" si="168"/>
        <v>44685</v>
      </c>
      <c r="AY22" s="5">
        <f t="shared" si="33"/>
        <v>44685</v>
      </c>
      <c r="AZ22" s="5">
        <f t="shared" si="34"/>
        <v>44691</v>
      </c>
      <c r="BA22" s="5">
        <f t="shared" si="35"/>
        <v>44694</v>
      </c>
      <c r="BB22" s="12">
        <f t="shared" si="36"/>
        <v>44704</v>
      </c>
      <c r="BC22" s="24"/>
      <c r="BD22" s="5">
        <f t="shared" si="37"/>
        <v>44702</v>
      </c>
      <c r="BE22" s="5">
        <f t="shared" si="169"/>
        <v>44707</v>
      </c>
      <c r="BF22" s="28">
        <f t="shared" si="38"/>
        <v>44707</v>
      </c>
      <c r="BG22" s="5">
        <f t="shared" si="39"/>
        <v>44711</v>
      </c>
      <c r="BH22" s="5">
        <f t="shared" si="170"/>
        <v>44713</v>
      </c>
      <c r="BI22" s="5">
        <f t="shared" si="40"/>
        <v>44713</v>
      </c>
      <c r="BJ22" s="5">
        <f t="shared" si="41"/>
        <v>44719</v>
      </c>
      <c r="BK22" s="5">
        <f t="shared" si="42"/>
        <v>44722</v>
      </c>
      <c r="BL22" s="12">
        <f t="shared" si="43"/>
        <v>44732</v>
      </c>
      <c r="BM22" s="24"/>
      <c r="BN22" s="5">
        <f t="shared" si="44"/>
        <v>44730</v>
      </c>
      <c r="BO22" s="5">
        <f t="shared" si="171"/>
        <v>44735</v>
      </c>
      <c r="BP22" s="28">
        <f t="shared" si="45"/>
        <v>44735</v>
      </c>
      <c r="BQ22" s="5">
        <f t="shared" si="46"/>
        <v>44739</v>
      </c>
      <c r="BR22" s="5">
        <f t="shared" si="172"/>
        <v>44741</v>
      </c>
      <c r="BS22" s="5">
        <f t="shared" si="47"/>
        <v>44741</v>
      </c>
      <c r="BT22" s="5">
        <f t="shared" si="48"/>
        <v>44747</v>
      </c>
      <c r="BU22" s="5">
        <f t="shared" si="49"/>
        <v>44750</v>
      </c>
      <c r="BV22" s="12">
        <f t="shared" si="50"/>
        <v>44760</v>
      </c>
      <c r="BW22" s="24"/>
      <c r="BX22" s="5">
        <f t="shared" si="51"/>
        <v>44758</v>
      </c>
      <c r="BY22" s="5">
        <f t="shared" si="173"/>
        <v>44763</v>
      </c>
      <c r="BZ22" s="28">
        <f t="shared" si="52"/>
        <v>44763</v>
      </c>
      <c r="CA22" s="5">
        <f t="shared" si="53"/>
        <v>44767</v>
      </c>
      <c r="CB22" s="5">
        <f t="shared" si="174"/>
        <v>44769</v>
      </c>
      <c r="CC22" s="5">
        <f t="shared" si="54"/>
        <v>44769</v>
      </c>
      <c r="CD22" s="5">
        <f t="shared" si="55"/>
        <v>44775</v>
      </c>
      <c r="CE22" s="5">
        <f t="shared" si="56"/>
        <v>44778</v>
      </c>
      <c r="CF22" s="12">
        <f t="shared" si="57"/>
        <v>44788</v>
      </c>
      <c r="CG22" s="24"/>
      <c r="CH22" s="5">
        <f t="shared" si="58"/>
        <v>44786</v>
      </c>
      <c r="CI22" s="5">
        <f t="shared" si="175"/>
        <v>44791</v>
      </c>
      <c r="CJ22" s="28">
        <f t="shared" si="59"/>
        <v>44791</v>
      </c>
      <c r="CK22" s="5">
        <f t="shared" si="60"/>
        <v>44795</v>
      </c>
      <c r="CL22" s="5">
        <f t="shared" si="176"/>
        <v>44797</v>
      </c>
      <c r="CM22" s="5">
        <f t="shared" si="61"/>
        <v>44797</v>
      </c>
      <c r="CN22" s="5">
        <f t="shared" si="62"/>
        <v>44803</v>
      </c>
      <c r="CO22" s="5">
        <f t="shared" si="63"/>
        <v>44806</v>
      </c>
      <c r="CP22" s="12">
        <f t="shared" si="64"/>
        <v>44816</v>
      </c>
      <c r="CQ22" s="24"/>
      <c r="CR22" s="5">
        <f t="shared" si="65"/>
        <v>44814</v>
      </c>
      <c r="CS22" s="5">
        <f t="shared" si="177"/>
        <v>44819</v>
      </c>
      <c r="CT22" s="28">
        <f t="shared" si="66"/>
        <v>44819</v>
      </c>
      <c r="CU22" s="5">
        <f t="shared" si="67"/>
        <v>44823</v>
      </c>
      <c r="CV22" s="5">
        <f t="shared" si="178"/>
        <v>44825</v>
      </c>
      <c r="CW22" s="5">
        <f t="shared" si="68"/>
        <v>44825</v>
      </c>
      <c r="CX22" s="5">
        <f t="shared" si="69"/>
        <v>44831</v>
      </c>
      <c r="CY22" s="5">
        <f t="shared" si="70"/>
        <v>44834</v>
      </c>
      <c r="CZ22" s="12">
        <f t="shared" si="71"/>
        <v>44844</v>
      </c>
      <c r="DA22" s="24"/>
      <c r="DB22" s="5">
        <f t="shared" si="72"/>
        <v>44842</v>
      </c>
      <c r="DC22" s="5">
        <f t="shared" si="179"/>
        <v>44847</v>
      </c>
      <c r="DD22" s="28">
        <f t="shared" si="73"/>
        <v>44847</v>
      </c>
      <c r="DE22" s="5">
        <f t="shared" si="74"/>
        <v>44851</v>
      </c>
      <c r="DF22" s="5">
        <f t="shared" si="180"/>
        <v>44853</v>
      </c>
      <c r="DG22" s="5">
        <f t="shared" si="75"/>
        <v>44853</v>
      </c>
      <c r="DH22" s="5">
        <f t="shared" si="76"/>
        <v>44859</v>
      </c>
      <c r="DI22" s="5">
        <f t="shared" si="77"/>
        <v>44862</v>
      </c>
      <c r="DJ22" s="12">
        <f t="shared" si="78"/>
        <v>44872</v>
      </c>
      <c r="DK22" s="24"/>
      <c r="DL22" s="5">
        <f t="shared" si="79"/>
        <v>44870</v>
      </c>
      <c r="DM22" s="5">
        <f t="shared" si="181"/>
        <v>44875</v>
      </c>
      <c r="DN22" s="28">
        <f t="shared" si="80"/>
        <v>44875</v>
      </c>
      <c r="DO22" s="5">
        <f t="shared" si="81"/>
        <v>44879</v>
      </c>
      <c r="DP22" s="5">
        <f t="shared" si="182"/>
        <v>44881</v>
      </c>
      <c r="DQ22" s="5">
        <f t="shared" si="82"/>
        <v>44881</v>
      </c>
      <c r="DR22" s="5">
        <f t="shared" si="83"/>
        <v>44887</v>
      </c>
      <c r="DS22" s="5">
        <f t="shared" si="84"/>
        <v>44890</v>
      </c>
      <c r="DT22" s="12">
        <f t="shared" si="85"/>
        <v>44900</v>
      </c>
      <c r="DU22" s="24"/>
      <c r="DV22" s="5">
        <f t="shared" si="86"/>
        <v>44898</v>
      </c>
      <c r="DW22" s="5">
        <f t="shared" si="183"/>
        <v>44903</v>
      </c>
      <c r="DX22" s="28">
        <f t="shared" si="87"/>
        <v>44903</v>
      </c>
      <c r="DY22" s="5">
        <f t="shared" si="88"/>
        <v>44907</v>
      </c>
      <c r="DZ22" s="5">
        <f t="shared" si="184"/>
        <v>44909</v>
      </c>
      <c r="EA22" s="5">
        <f t="shared" si="89"/>
        <v>44909</v>
      </c>
      <c r="EB22" s="5">
        <f t="shared" si="90"/>
        <v>44915</v>
      </c>
      <c r="EC22" s="5">
        <f t="shared" si="91"/>
        <v>44918</v>
      </c>
      <c r="ED22" s="12">
        <f t="shared" si="92"/>
        <v>44928</v>
      </c>
      <c r="EE22" s="24"/>
      <c r="EF22" s="37"/>
      <c r="EG22" s="37"/>
      <c r="EH22" s="37"/>
      <c r="EI22" s="37"/>
      <c r="EJ22" s="37"/>
      <c r="EK22" s="37"/>
    </row>
    <row r="23" spans="1:141" ht="11.25" customHeight="1">
      <c r="A23" s="4" t="s">
        <v>56</v>
      </c>
      <c r="B23" s="4" t="s">
        <v>57</v>
      </c>
      <c r="C23" s="3">
        <f t="shared" si="0"/>
        <v>3</v>
      </c>
      <c r="D23" s="49">
        <f t="shared" ref="D23:D24" si="449">N23-F23</f>
        <v>31</v>
      </c>
      <c r="E23" s="41"/>
      <c r="F23" s="5">
        <f t="shared" ref="F23:F24" si="450">G23-ShipWindow</f>
        <v>44561</v>
      </c>
      <c r="G23" s="5">
        <f>H23</f>
        <v>44566</v>
      </c>
      <c r="H23" s="28">
        <f t="shared" ref="H23:H24" si="451">I23-OriginLoad</f>
        <v>44566</v>
      </c>
      <c r="I23" s="5">
        <f t="shared" si="4"/>
        <v>44570</v>
      </c>
      <c r="J23" s="5">
        <f>K23</f>
        <v>44573</v>
      </c>
      <c r="K23" s="5">
        <f t="shared" ref="K23:K24" si="452">L23-Port2DC</f>
        <v>44573</v>
      </c>
      <c r="L23" s="5">
        <f t="shared" ref="L23:L24" si="453">M23-TransloadDays</f>
        <v>44579</v>
      </c>
      <c r="M23" s="5">
        <f t="shared" ref="M23:M24" si="454">N23-RailDays</f>
        <v>44582</v>
      </c>
      <c r="N23" s="12">
        <f t="shared" si="8"/>
        <v>44592</v>
      </c>
      <c r="O23" s="24"/>
      <c r="P23" s="5">
        <f t="shared" ref="P23:P24" si="455">Q23-ShipWindow</f>
        <v>44589</v>
      </c>
      <c r="Q23" s="5">
        <f>R23</f>
        <v>44594</v>
      </c>
      <c r="R23" s="28">
        <f t="shared" ref="R23:R24" si="456">S23-OriginLoad</f>
        <v>44594</v>
      </c>
      <c r="S23" s="5">
        <f t="shared" si="11"/>
        <v>44598</v>
      </c>
      <c r="T23" s="5">
        <f>U23</f>
        <v>44601</v>
      </c>
      <c r="U23" s="5">
        <f t="shared" ref="U23:U24" si="457">V23-Port2DC</f>
        <v>44601</v>
      </c>
      <c r="V23" s="5">
        <f t="shared" ref="V23:V24" si="458">W23-TransloadDays</f>
        <v>44607</v>
      </c>
      <c r="W23" s="5">
        <f t="shared" ref="W23:W24" si="459">X23-RailDays</f>
        <v>44610</v>
      </c>
      <c r="X23" s="12">
        <f t="shared" si="15"/>
        <v>44620</v>
      </c>
      <c r="Y23" s="24"/>
      <c r="Z23" s="5">
        <f t="shared" ref="Z23:Z24" si="460">AA23-ShipWindow</f>
        <v>44617</v>
      </c>
      <c r="AA23" s="5">
        <f>AB23</f>
        <v>44622</v>
      </c>
      <c r="AB23" s="28">
        <f t="shared" ref="AB23:AB24" si="461">AC23-OriginLoad</f>
        <v>44622</v>
      </c>
      <c r="AC23" s="5">
        <f t="shared" si="18"/>
        <v>44626</v>
      </c>
      <c r="AD23" s="5">
        <f>AE23</f>
        <v>44629</v>
      </c>
      <c r="AE23" s="5">
        <f t="shared" ref="AE23:AE24" si="462">AF23-Port2DC</f>
        <v>44629</v>
      </c>
      <c r="AF23" s="5">
        <f t="shared" ref="AF23:AF24" si="463">AG23-TransloadDays</f>
        <v>44635</v>
      </c>
      <c r="AG23" s="5">
        <f t="shared" ref="AG23:AG24" si="464">AH23-RailDays</f>
        <v>44638</v>
      </c>
      <c r="AH23" s="12">
        <f t="shared" si="22"/>
        <v>44648</v>
      </c>
      <c r="AI23" s="24"/>
      <c r="AJ23" s="5">
        <f t="shared" ref="AJ23:AJ24" si="465">AK23-ShipWindow</f>
        <v>44645</v>
      </c>
      <c r="AK23" s="5">
        <f>AL23</f>
        <v>44650</v>
      </c>
      <c r="AL23" s="28">
        <f t="shared" ref="AL23:AL24" si="466">AM23-OriginLoad</f>
        <v>44650</v>
      </c>
      <c r="AM23" s="5">
        <f t="shared" si="25"/>
        <v>44654</v>
      </c>
      <c r="AN23" s="5">
        <f>AO23</f>
        <v>44657</v>
      </c>
      <c r="AO23" s="5">
        <f t="shared" ref="AO23:AO24" si="467">AP23-Port2DC</f>
        <v>44657</v>
      </c>
      <c r="AP23" s="5">
        <f t="shared" ref="AP23:AP24" si="468">AQ23-TransloadDays</f>
        <v>44663</v>
      </c>
      <c r="AQ23" s="5">
        <f t="shared" ref="AQ23:AQ24" si="469">AR23-RailDays</f>
        <v>44666</v>
      </c>
      <c r="AR23" s="12">
        <f t="shared" si="29"/>
        <v>44676</v>
      </c>
      <c r="AS23" s="24"/>
      <c r="AT23" s="5">
        <f t="shared" ref="AT23:AT24" si="470">AU23-ShipWindow</f>
        <v>44673</v>
      </c>
      <c r="AU23" s="5">
        <f>AV23</f>
        <v>44678</v>
      </c>
      <c r="AV23" s="28">
        <f t="shared" ref="AV23:AV24" si="471">AW23-OriginLoad</f>
        <v>44678</v>
      </c>
      <c r="AW23" s="5">
        <f t="shared" si="32"/>
        <v>44682</v>
      </c>
      <c r="AX23" s="5">
        <f>AY23</f>
        <v>44685</v>
      </c>
      <c r="AY23" s="5">
        <f t="shared" ref="AY23:AY24" si="472">AZ23-Port2DC</f>
        <v>44685</v>
      </c>
      <c r="AZ23" s="5">
        <f t="shared" ref="AZ23:AZ24" si="473">BA23-TransloadDays</f>
        <v>44691</v>
      </c>
      <c r="BA23" s="5">
        <f t="shared" ref="BA23:BA24" si="474">BB23-RailDays</f>
        <v>44694</v>
      </c>
      <c r="BB23" s="12">
        <f t="shared" si="36"/>
        <v>44704</v>
      </c>
      <c r="BC23" s="24"/>
      <c r="BD23" s="5">
        <f t="shared" ref="BD23:BD24" si="475">BE23-ShipWindow</f>
        <v>44701</v>
      </c>
      <c r="BE23" s="5">
        <f>BF23</f>
        <v>44706</v>
      </c>
      <c r="BF23" s="28">
        <f t="shared" ref="BF23:BF24" si="476">BG23-OriginLoad</f>
        <v>44706</v>
      </c>
      <c r="BG23" s="5">
        <f t="shared" si="39"/>
        <v>44710</v>
      </c>
      <c r="BH23" s="5">
        <f>BI23</f>
        <v>44713</v>
      </c>
      <c r="BI23" s="5">
        <f t="shared" ref="BI23:BI24" si="477">BJ23-Port2DC</f>
        <v>44713</v>
      </c>
      <c r="BJ23" s="5">
        <f t="shared" ref="BJ23:BJ24" si="478">BK23-TransloadDays</f>
        <v>44719</v>
      </c>
      <c r="BK23" s="5">
        <f t="shared" ref="BK23:BK24" si="479">BL23-RailDays</f>
        <v>44722</v>
      </c>
      <c r="BL23" s="12">
        <f t="shared" si="43"/>
        <v>44732</v>
      </c>
      <c r="BM23" s="24"/>
      <c r="BN23" s="5">
        <f t="shared" ref="BN23:BN24" si="480">BO23-ShipWindow</f>
        <v>44729</v>
      </c>
      <c r="BO23" s="5">
        <f>BP23</f>
        <v>44734</v>
      </c>
      <c r="BP23" s="28">
        <f t="shared" ref="BP23:BP24" si="481">BQ23-OriginLoad</f>
        <v>44734</v>
      </c>
      <c r="BQ23" s="5">
        <f t="shared" si="46"/>
        <v>44738</v>
      </c>
      <c r="BR23" s="5">
        <f>BS23</f>
        <v>44741</v>
      </c>
      <c r="BS23" s="5">
        <f t="shared" ref="BS23:BS24" si="482">BT23-Port2DC</f>
        <v>44741</v>
      </c>
      <c r="BT23" s="5">
        <f t="shared" ref="BT23:BT24" si="483">BU23-TransloadDays</f>
        <v>44747</v>
      </c>
      <c r="BU23" s="5">
        <f t="shared" ref="BU23:BU24" si="484">BV23-RailDays</f>
        <v>44750</v>
      </c>
      <c r="BV23" s="12">
        <f t="shared" si="50"/>
        <v>44760</v>
      </c>
      <c r="BW23" s="24"/>
      <c r="BX23" s="5">
        <f t="shared" ref="BX23:BX24" si="485">BY23-ShipWindow</f>
        <v>44757</v>
      </c>
      <c r="BY23" s="5">
        <f>BZ23</f>
        <v>44762</v>
      </c>
      <c r="BZ23" s="28">
        <f t="shared" ref="BZ23:BZ24" si="486">CA23-OriginLoad</f>
        <v>44762</v>
      </c>
      <c r="CA23" s="5">
        <f t="shared" si="53"/>
        <v>44766</v>
      </c>
      <c r="CB23" s="5">
        <f>CC23</f>
        <v>44769</v>
      </c>
      <c r="CC23" s="5">
        <f t="shared" ref="CC23:CC24" si="487">CD23-Port2DC</f>
        <v>44769</v>
      </c>
      <c r="CD23" s="5">
        <f t="shared" ref="CD23:CD24" si="488">CE23-TransloadDays</f>
        <v>44775</v>
      </c>
      <c r="CE23" s="5">
        <f t="shared" ref="CE23:CE24" si="489">CF23-RailDays</f>
        <v>44778</v>
      </c>
      <c r="CF23" s="12">
        <f t="shared" si="57"/>
        <v>44788</v>
      </c>
      <c r="CG23" s="24"/>
      <c r="CH23" s="5">
        <f t="shared" ref="CH23:CH24" si="490">CI23-ShipWindow</f>
        <v>44785</v>
      </c>
      <c r="CI23" s="5">
        <f>CJ23</f>
        <v>44790</v>
      </c>
      <c r="CJ23" s="28">
        <f t="shared" ref="CJ23:CJ24" si="491">CK23-OriginLoad</f>
        <v>44790</v>
      </c>
      <c r="CK23" s="5">
        <f t="shared" si="60"/>
        <v>44794</v>
      </c>
      <c r="CL23" s="5">
        <f>CM23</f>
        <v>44797</v>
      </c>
      <c r="CM23" s="5">
        <f t="shared" ref="CM23:CM24" si="492">CN23-Port2DC</f>
        <v>44797</v>
      </c>
      <c r="CN23" s="5">
        <f t="shared" ref="CN23:CN24" si="493">CO23-TransloadDays</f>
        <v>44803</v>
      </c>
      <c r="CO23" s="5">
        <f t="shared" ref="CO23:CO24" si="494">CP23-RailDays</f>
        <v>44806</v>
      </c>
      <c r="CP23" s="12">
        <f t="shared" si="64"/>
        <v>44816</v>
      </c>
      <c r="CQ23" s="24"/>
      <c r="CR23" s="5">
        <f t="shared" ref="CR23:CR24" si="495">CS23-ShipWindow</f>
        <v>44813</v>
      </c>
      <c r="CS23" s="5">
        <f>CT23</f>
        <v>44818</v>
      </c>
      <c r="CT23" s="28">
        <f t="shared" ref="CT23:CT24" si="496">CU23-OriginLoad</f>
        <v>44818</v>
      </c>
      <c r="CU23" s="5">
        <f t="shared" si="67"/>
        <v>44822</v>
      </c>
      <c r="CV23" s="5">
        <f>CW23</f>
        <v>44825</v>
      </c>
      <c r="CW23" s="5">
        <f t="shared" ref="CW23:CW24" si="497">CX23-Port2DC</f>
        <v>44825</v>
      </c>
      <c r="CX23" s="5">
        <f t="shared" ref="CX23:CX24" si="498">CY23-TransloadDays</f>
        <v>44831</v>
      </c>
      <c r="CY23" s="5">
        <f t="shared" ref="CY23:CY24" si="499">CZ23-RailDays</f>
        <v>44834</v>
      </c>
      <c r="CZ23" s="12">
        <f t="shared" si="71"/>
        <v>44844</v>
      </c>
      <c r="DA23" s="24"/>
      <c r="DB23" s="5">
        <f t="shared" ref="DB23:DB24" si="500">DC23-ShipWindow</f>
        <v>44841</v>
      </c>
      <c r="DC23" s="5">
        <f>DD23</f>
        <v>44846</v>
      </c>
      <c r="DD23" s="28">
        <f t="shared" ref="DD23:DD24" si="501">DE23-OriginLoad</f>
        <v>44846</v>
      </c>
      <c r="DE23" s="5">
        <f t="shared" si="74"/>
        <v>44850</v>
      </c>
      <c r="DF23" s="5">
        <f>DG23</f>
        <v>44853</v>
      </c>
      <c r="DG23" s="5">
        <f t="shared" ref="DG23:DG24" si="502">DH23-Port2DC</f>
        <v>44853</v>
      </c>
      <c r="DH23" s="5">
        <f t="shared" ref="DH23:DH24" si="503">DI23-TransloadDays</f>
        <v>44859</v>
      </c>
      <c r="DI23" s="5">
        <f t="shared" ref="DI23:DI24" si="504">DJ23-RailDays</f>
        <v>44862</v>
      </c>
      <c r="DJ23" s="12">
        <f t="shared" si="78"/>
        <v>44872</v>
      </c>
      <c r="DK23" s="24"/>
      <c r="DL23" s="5">
        <f t="shared" ref="DL23:DL24" si="505">DM23-ShipWindow</f>
        <v>44869</v>
      </c>
      <c r="DM23" s="5">
        <f>DN23</f>
        <v>44874</v>
      </c>
      <c r="DN23" s="28">
        <f t="shared" ref="DN23:DN24" si="506">DO23-OriginLoad</f>
        <v>44874</v>
      </c>
      <c r="DO23" s="5">
        <f t="shared" si="81"/>
        <v>44878</v>
      </c>
      <c r="DP23" s="5">
        <f>DQ23</f>
        <v>44881</v>
      </c>
      <c r="DQ23" s="5">
        <f t="shared" ref="DQ23:DQ24" si="507">DR23-Port2DC</f>
        <v>44881</v>
      </c>
      <c r="DR23" s="5">
        <f t="shared" ref="DR23:DR24" si="508">DS23-TransloadDays</f>
        <v>44887</v>
      </c>
      <c r="DS23" s="5">
        <f t="shared" ref="DS23:DS24" si="509">DT23-RailDays</f>
        <v>44890</v>
      </c>
      <c r="DT23" s="12">
        <f t="shared" si="85"/>
        <v>44900</v>
      </c>
      <c r="DU23" s="24"/>
      <c r="DV23" s="5">
        <f t="shared" ref="DV23:DV24" si="510">DW23-ShipWindow</f>
        <v>44897</v>
      </c>
      <c r="DW23" s="5">
        <f>DX23</f>
        <v>44902</v>
      </c>
      <c r="DX23" s="28">
        <f t="shared" ref="DX23:DX24" si="511">DY23-OriginLoad</f>
        <v>44902</v>
      </c>
      <c r="DY23" s="5">
        <f t="shared" si="88"/>
        <v>44906</v>
      </c>
      <c r="DZ23" s="5">
        <f>EA23</f>
        <v>44909</v>
      </c>
      <c r="EA23" s="5">
        <f t="shared" ref="EA23:EA24" si="512">EB23-Port2DC</f>
        <v>44909</v>
      </c>
      <c r="EB23" s="5">
        <f t="shared" ref="EB23:EB24" si="513">EC23-TransloadDays</f>
        <v>44915</v>
      </c>
      <c r="EC23" s="5">
        <f t="shared" ref="EC23:EC24" si="514">ED23-RailDays</f>
        <v>44918</v>
      </c>
      <c r="ED23" s="12">
        <f t="shared" si="92"/>
        <v>44928</v>
      </c>
      <c r="EE23" s="24"/>
      <c r="EF23" s="37"/>
      <c r="EG23" s="37"/>
      <c r="EH23" s="37"/>
      <c r="EI23" s="37"/>
      <c r="EJ23" s="37"/>
      <c r="EK23" s="37"/>
    </row>
    <row r="24" spans="1:141" ht="11.25" customHeight="1">
      <c r="A24" s="4" t="s">
        <v>112</v>
      </c>
      <c r="B24" s="4" t="s">
        <v>57</v>
      </c>
      <c r="C24" s="3">
        <f t="shared" si="0"/>
        <v>3</v>
      </c>
      <c r="D24" s="49">
        <f t="shared" si="449"/>
        <v>31</v>
      </c>
      <c r="E24" s="41"/>
      <c r="F24" s="5">
        <f t="shared" si="450"/>
        <v>44561</v>
      </c>
      <c r="G24" s="5">
        <f>H24</f>
        <v>44566</v>
      </c>
      <c r="H24" s="28">
        <f t="shared" si="451"/>
        <v>44566</v>
      </c>
      <c r="I24" s="5">
        <f t="shared" si="4"/>
        <v>44570</v>
      </c>
      <c r="J24" s="5">
        <f>K24</f>
        <v>44573</v>
      </c>
      <c r="K24" s="5">
        <f t="shared" si="452"/>
        <v>44573</v>
      </c>
      <c r="L24" s="5">
        <f t="shared" si="453"/>
        <v>44579</v>
      </c>
      <c r="M24" s="5">
        <f t="shared" si="454"/>
        <v>44582</v>
      </c>
      <c r="N24" s="12">
        <f t="shared" si="8"/>
        <v>44592</v>
      </c>
      <c r="O24" s="24"/>
      <c r="P24" s="5">
        <f t="shared" si="455"/>
        <v>44589</v>
      </c>
      <c r="Q24" s="5">
        <f>R24</f>
        <v>44594</v>
      </c>
      <c r="R24" s="28">
        <f t="shared" si="456"/>
        <v>44594</v>
      </c>
      <c r="S24" s="5">
        <f t="shared" si="11"/>
        <v>44598</v>
      </c>
      <c r="T24" s="5">
        <f>U24</f>
        <v>44601</v>
      </c>
      <c r="U24" s="5">
        <f t="shared" si="457"/>
        <v>44601</v>
      </c>
      <c r="V24" s="5">
        <f t="shared" si="458"/>
        <v>44607</v>
      </c>
      <c r="W24" s="5">
        <f t="shared" si="459"/>
        <v>44610</v>
      </c>
      <c r="X24" s="12">
        <f t="shared" si="15"/>
        <v>44620</v>
      </c>
      <c r="Y24" s="24"/>
      <c r="Z24" s="5">
        <f t="shared" si="460"/>
        <v>44617</v>
      </c>
      <c r="AA24" s="5">
        <f>AB24</f>
        <v>44622</v>
      </c>
      <c r="AB24" s="28">
        <f t="shared" si="461"/>
        <v>44622</v>
      </c>
      <c r="AC24" s="5">
        <f t="shared" si="18"/>
        <v>44626</v>
      </c>
      <c r="AD24" s="5">
        <f>AE24</f>
        <v>44629</v>
      </c>
      <c r="AE24" s="5">
        <f t="shared" si="462"/>
        <v>44629</v>
      </c>
      <c r="AF24" s="5">
        <f t="shared" si="463"/>
        <v>44635</v>
      </c>
      <c r="AG24" s="5">
        <f t="shared" si="464"/>
        <v>44638</v>
      </c>
      <c r="AH24" s="12">
        <f t="shared" si="22"/>
        <v>44648</v>
      </c>
      <c r="AI24" s="24"/>
      <c r="AJ24" s="5">
        <f t="shared" si="465"/>
        <v>44645</v>
      </c>
      <c r="AK24" s="5">
        <f>AL24</f>
        <v>44650</v>
      </c>
      <c r="AL24" s="28">
        <f t="shared" si="466"/>
        <v>44650</v>
      </c>
      <c r="AM24" s="5">
        <f t="shared" si="25"/>
        <v>44654</v>
      </c>
      <c r="AN24" s="5">
        <f>AO24</f>
        <v>44657</v>
      </c>
      <c r="AO24" s="5">
        <f t="shared" si="467"/>
        <v>44657</v>
      </c>
      <c r="AP24" s="5">
        <f t="shared" si="468"/>
        <v>44663</v>
      </c>
      <c r="AQ24" s="5">
        <f t="shared" si="469"/>
        <v>44666</v>
      </c>
      <c r="AR24" s="12">
        <f t="shared" si="29"/>
        <v>44676</v>
      </c>
      <c r="AS24" s="24"/>
      <c r="AT24" s="5">
        <f t="shared" si="470"/>
        <v>44673</v>
      </c>
      <c r="AU24" s="5">
        <f>AV24</f>
        <v>44678</v>
      </c>
      <c r="AV24" s="28">
        <f t="shared" si="471"/>
        <v>44678</v>
      </c>
      <c r="AW24" s="5">
        <f t="shared" si="32"/>
        <v>44682</v>
      </c>
      <c r="AX24" s="5">
        <f>AY24</f>
        <v>44685</v>
      </c>
      <c r="AY24" s="5">
        <f t="shared" si="472"/>
        <v>44685</v>
      </c>
      <c r="AZ24" s="5">
        <f t="shared" si="473"/>
        <v>44691</v>
      </c>
      <c r="BA24" s="5">
        <f t="shared" si="474"/>
        <v>44694</v>
      </c>
      <c r="BB24" s="12">
        <f t="shared" si="36"/>
        <v>44704</v>
      </c>
      <c r="BC24" s="24"/>
      <c r="BD24" s="5">
        <f t="shared" si="475"/>
        <v>44701</v>
      </c>
      <c r="BE24" s="5">
        <f>BF24</f>
        <v>44706</v>
      </c>
      <c r="BF24" s="28">
        <f t="shared" si="476"/>
        <v>44706</v>
      </c>
      <c r="BG24" s="5">
        <f t="shared" si="39"/>
        <v>44710</v>
      </c>
      <c r="BH24" s="5">
        <f>BI24</f>
        <v>44713</v>
      </c>
      <c r="BI24" s="5">
        <f t="shared" si="477"/>
        <v>44713</v>
      </c>
      <c r="BJ24" s="5">
        <f t="shared" si="478"/>
        <v>44719</v>
      </c>
      <c r="BK24" s="5">
        <f t="shared" si="479"/>
        <v>44722</v>
      </c>
      <c r="BL24" s="12">
        <f t="shared" si="43"/>
        <v>44732</v>
      </c>
      <c r="BM24" s="24"/>
      <c r="BN24" s="5">
        <f t="shared" si="480"/>
        <v>44729</v>
      </c>
      <c r="BO24" s="5">
        <f>BP24</f>
        <v>44734</v>
      </c>
      <c r="BP24" s="28">
        <f t="shared" si="481"/>
        <v>44734</v>
      </c>
      <c r="BQ24" s="5">
        <f t="shared" si="46"/>
        <v>44738</v>
      </c>
      <c r="BR24" s="5">
        <f>BS24</f>
        <v>44741</v>
      </c>
      <c r="BS24" s="5">
        <f t="shared" si="482"/>
        <v>44741</v>
      </c>
      <c r="BT24" s="5">
        <f t="shared" si="483"/>
        <v>44747</v>
      </c>
      <c r="BU24" s="5">
        <f t="shared" si="484"/>
        <v>44750</v>
      </c>
      <c r="BV24" s="12">
        <f t="shared" si="50"/>
        <v>44760</v>
      </c>
      <c r="BW24" s="24"/>
      <c r="BX24" s="5">
        <f t="shared" si="485"/>
        <v>44757</v>
      </c>
      <c r="BY24" s="5">
        <f>BZ24</f>
        <v>44762</v>
      </c>
      <c r="BZ24" s="28">
        <f t="shared" si="486"/>
        <v>44762</v>
      </c>
      <c r="CA24" s="5">
        <f t="shared" si="53"/>
        <v>44766</v>
      </c>
      <c r="CB24" s="5">
        <f>CC24</f>
        <v>44769</v>
      </c>
      <c r="CC24" s="5">
        <f t="shared" si="487"/>
        <v>44769</v>
      </c>
      <c r="CD24" s="5">
        <f t="shared" si="488"/>
        <v>44775</v>
      </c>
      <c r="CE24" s="5">
        <f t="shared" si="489"/>
        <v>44778</v>
      </c>
      <c r="CF24" s="12">
        <f t="shared" si="57"/>
        <v>44788</v>
      </c>
      <c r="CG24" s="24"/>
      <c r="CH24" s="5">
        <f t="shared" si="490"/>
        <v>44785</v>
      </c>
      <c r="CI24" s="5">
        <f>CJ24</f>
        <v>44790</v>
      </c>
      <c r="CJ24" s="28">
        <f t="shared" si="491"/>
        <v>44790</v>
      </c>
      <c r="CK24" s="5">
        <f t="shared" si="60"/>
        <v>44794</v>
      </c>
      <c r="CL24" s="5">
        <f>CM24</f>
        <v>44797</v>
      </c>
      <c r="CM24" s="5">
        <f t="shared" si="492"/>
        <v>44797</v>
      </c>
      <c r="CN24" s="5">
        <f t="shared" si="493"/>
        <v>44803</v>
      </c>
      <c r="CO24" s="5">
        <f t="shared" si="494"/>
        <v>44806</v>
      </c>
      <c r="CP24" s="12">
        <f t="shared" si="64"/>
        <v>44816</v>
      </c>
      <c r="CQ24" s="24"/>
      <c r="CR24" s="5">
        <f t="shared" si="495"/>
        <v>44813</v>
      </c>
      <c r="CS24" s="5">
        <f>CT24</f>
        <v>44818</v>
      </c>
      <c r="CT24" s="28">
        <f t="shared" si="496"/>
        <v>44818</v>
      </c>
      <c r="CU24" s="5">
        <f t="shared" si="67"/>
        <v>44822</v>
      </c>
      <c r="CV24" s="5">
        <f>CW24</f>
        <v>44825</v>
      </c>
      <c r="CW24" s="5">
        <f t="shared" si="497"/>
        <v>44825</v>
      </c>
      <c r="CX24" s="5">
        <f t="shared" si="498"/>
        <v>44831</v>
      </c>
      <c r="CY24" s="5">
        <f t="shared" si="499"/>
        <v>44834</v>
      </c>
      <c r="CZ24" s="12">
        <f t="shared" si="71"/>
        <v>44844</v>
      </c>
      <c r="DA24" s="24"/>
      <c r="DB24" s="5">
        <f t="shared" si="500"/>
        <v>44841</v>
      </c>
      <c r="DC24" s="5">
        <f>DD24</f>
        <v>44846</v>
      </c>
      <c r="DD24" s="28">
        <f t="shared" si="501"/>
        <v>44846</v>
      </c>
      <c r="DE24" s="5">
        <f t="shared" si="74"/>
        <v>44850</v>
      </c>
      <c r="DF24" s="5">
        <f>DG24</f>
        <v>44853</v>
      </c>
      <c r="DG24" s="5">
        <f t="shared" si="502"/>
        <v>44853</v>
      </c>
      <c r="DH24" s="5">
        <f t="shared" si="503"/>
        <v>44859</v>
      </c>
      <c r="DI24" s="5">
        <f t="shared" si="504"/>
        <v>44862</v>
      </c>
      <c r="DJ24" s="12">
        <f t="shared" si="78"/>
        <v>44872</v>
      </c>
      <c r="DK24" s="24"/>
      <c r="DL24" s="5">
        <f t="shared" si="505"/>
        <v>44869</v>
      </c>
      <c r="DM24" s="5">
        <f>DN24</f>
        <v>44874</v>
      </c>
      <c r="DN24" s="28">
        <f t="shared" si="506"/>
        <v>44874</v>
      </c>
      <c r="DO24" s="5">
        <f t="shared" si="81"/>
        <v>44878</v>
      </c>
      <c r="DP24" s="5">
        <f>DQ24</f>
        <v>44881</v>
      </c>
      <c r="DQ24" s="5">
        <f t="shared" si="507"/>
        <v>44881</v>
      </c>
      <c r="DR24" s="5">
        <f t="shared" si="508"/>
        <v>44887</v>
      </c>
      <c r="DS24" s="5">
        <f t="shared" si="509"/>
        <v>44890</v>
      </c>
      <c r="DT24" s="12">
        <f t="shared" si="85"/>
        <v>44900</v>
      </c>
      <c r="DU24" s="24"/>
      <c r="DV24" s="5">
        <f t="shared" si="510"/>
        <v>44897</v>
      </c>
      <c r="DW24" s="5">
        <f>DX24</f>
        <v>44902</v>
      </c>
      <c r="DX24" s="28">
        <f t="shared" si="511"/>
        <v>44902</v>
      </c>
      <c r="DY24" s="5">
        <f t="shared" si="88"/>
        <v>44906</v>
      </c>
      <c r="DZ24" s="5">
        <f>EA24</f>
        <v>44909</v>
      </c>
      <c r="EA24" s="5">
        <f t="shared" si="512"/>
        <v>44909</v>
      </c>
      <c r="EB24" s="5">
        <f t="shared" si="513"/>
        <v>44915</v>
      </c>
      <c r="EC24" s="5">
        <f t="shared" si="514"/>
        <v>44918</v>
      </c>
      <c r="ED24" s="12">
        <f t="shared" si="92"/>
        <v>44928</v>
      </c>
      <c r="EE24" s="24"/>
      <c r="EF24" s="37"/>
      <c r="EG24" s="37"/>
      <c r="EH24" s="37"/>
      <c r="EI24" s="37"/>
      <c r="EJ24" s="37"/>
      <c r="EK24" s="37"/>
    </row>
    <row r="25" spans="1:141" ht="11.25" customHeight="1">
      <c r="A25" s="4" t="s">
        <v>118</v>
      </c>
      <c r="B25" s="4" t="s">
        <v>57</v>
      </c>
      <c r="C25" s="3">
        <f t="shared" si="0"/>
        <v>3</v>
      </c>
      <c r="D25" s="49">
        <f t="shared" si="1"/>
        <v>31</v>
      </c>
      <c r="E25" s="41"/>
      <c r="F25" s="5">
        <f t="shared" si="2"/>
        <v>44561</v>
      </c>
      <c r="G25" s="5">
        <f t="shared" si="159"/>
        <v>44566</v>
      </c>
      <c r="H25" s="28">
        <f t="shared" si="3"/>
        <v>44566</v>
      </c>
      <c r="I25" s="5">
        <f t="shared" si="4"/>
        <v>44570</v>
      </c>
      <c r="J25" s="5">
        <f t="shared" si="160"/>
        <v>44573</v>
      </c>
      <c r="K25" s="5">
        <f t="shared" si="5"/>
        <v>44573</v>
      </c>
      <c r="L25" s="5">
        <f t="shared" si="6"/>
        <v>44579</v>
      </c>
      <c r="M25" s="5">
        <f t="shared" si="7"/>
        <v>44582</v>
      </c>
      <c r="N25" s="12">
        <f t="shared" si="8"/>
        <v>44592</v>
      </c>
      <c r="O25" s="24"/>
      <c r="P25" s="5">
        <f t="shared" si="9"/>
        <v>44589</v>
      </c>
      <c r="Q25" s="5">
        <f t="shared" si="161"/>
        <v>44594</v>
      </c>
      <c r="R25" s="28">
        <f t="shared" si="10"/>
        <v>44594</v>
      </c>
      <c r="S25" s="5">
        <f t="shared" si="11"/>
        <v>44598</v>
      </c>
      <c r="T25" s="5">
        <f t="shared" si="162"/>
        <v>44601</v>
      </c>
      <c r="U25" s="5">
        <f t="shared" si="12"/>
        <v>44601</v>
      </c>
      <c r="V25" s="5">
        <f t="shared" si="13"/>
        <v>44607</v>
      </c>
      <c r="W25" s="5">
        <f t="shared" si="14"/>
        <v>44610</v>
      </c>
      <c r="X25" s="12">
        <f t="shared" si="15"/>
        <v>44620</v>
      </c>
      <c r="Y25" s="24"/>
      <c r="Z25" s="5">
        <f t="shared" si="16"/>
        <v>44617</v>
      </c>
      <c r="AA25" s="5">
        <f t="shared" si="163"/>
        <v>44622</v>
      </c>
      <c r="AB25" s="28">
        <f t="shared" si="17"/>
        <v>44622</v>
      </c>
      <c r="AC25" s="5">
        <f t="shared" si="18"/>
        <v>44626</v>
      </c>
      <c r="AD25" s="5">
        <f t="shared" si="164"/>
        <v>44629</v>
      </c>
      <c r="AE25" s="5">
        <f t="shared" si="19"/>
        <v>44629</v>
      </c>
      <c r="AF25" s="5">
        <f t="shared" si="20"/>
        <v>44635</v>
      </c>
      <c r="AG25" s="5">
        <f t="shared" si="21"/>
        <v>44638</v>
      </c>
      <c r="AH25" s="12">
        <f t="shared" si="22"/>
        <v>44648</v>
      </c>
      <c r="AI25" s="24"/>
      <c r="AJ25" s="5">
        <f t="shared" si="23"/>
        <v>44645</v>
      </c>
      <c r="AK25" s="5">
        <f t="shared" si="165"/>
        <v>44650</v>
      </c>
      <c r="AL25" s="28">
        <f t="shared" si="24"/>
        <v>44650</v>
      </c>
      <c r="AM25" s="5">
        <f t="shared" si="25"/>
        <v>44654</v>
      </c>
      <c r="AN25" s="5">
        <f t="shared" si="166"/>
        <v>44657</v>
      </c>
      <c r="AO25" s="5">
        <f t="shared" si="26"/>
        <v>44657</v>
      </c>
      <c r="AP25" s="5">
        <f t="shared" si="27"/>
        <v>44663</v>
      </c>
      <c r="AQ25" s="5">
        <f t="shared" si="28"/>
        <v>44666</v>
      </c>
      <c r="AR25" s="12">
        <f t="shared" si="29"/>
        <v>44676</v>
      </c>
      <c r="AS25" s="24"/>
      <c r="AT25" s="5">
        <f t="shared" si="30"/>
        <v>44673</v>
      </c>
      <c r="AU25" s="5">
        <f t="shared" si="167"/>
        <v>44678</v>
      </c>
      <c r="AV25" s="28">
        <f t="shared" si="31"/>
        <v>44678</v>
      </c>
      <c r="AW25" s="5">
        <f t="shared" si="32"/>
        <v>44682</v>
      </c>
      <c r="AX25" s="5">
        <f t="shared" si="168"/>
        <v>44685</v>
      </c>
      <c r="AY25" s="5">
        <f t="shared" si="33"/>
        <v>44685</v>
      </c>
      <c r="AZ25" s="5">
        <f t="shared" si="34"/>
        <v>44691</v>
      </c>
      <c r="BA25" s="5">
        <f t="shared" si="35"/>
        <v>44694</v>
      </c>
      <c r="BB25" s="12">
        <f t="shared" si="36"/>
        <v>44704</v>
      </c>
      <c r="BC25" s="24"/>
      <c r="BD25" s="5">
        <f t="shared" si="37"/>
        <v>44701</v>
      </c>
      <c r="BE25" s="5">
        <f t="shared" si="169"/>
        <v>44706</v>
      </c>
      <c r="BF25" s="28">
        <f t="shared" si="38"/>
        <v>44706</v>
      </c>
      <c r="BG25" s="5">
        <f t="shared" si="39"/>
        <v>44710</v>
      </c>
      <c r="BH25" s="5">
        <f t="shared" si="170"/>
        <v>44713</v>
      </c>
      <c r="BI25" s="5">
        <f t="shared" si="40"/>
        <v>44713</v>
      </c>
      <c r="BJ25" s="5">
        <f t="shared" si="41"/>
        <v>44719</v>
      </c>
      <c r="BK25" s="5">
        <f t="shared" si="42"/>
        <v>44722</v>
      </c>
      <c r="BL25" s="12">
        <f t="shared" si="43"/>
        <v>44732</v>
      </c>
      <c r="BM25" s="24"/>
      <c r="BN25" s="5">
        <f t="shared" si="44"/>
        <v>44729</v>
      </c>
      <c r="BO25" s="5">
        <f t="shared" si="171"/>
        <v>44734</v>
      </c>
      <c r="BP25" s="28">
        <f t="shared" si="45"/>
        <v>44734</v>
      </c>
      <c r="BQ25" s="5">
        <f t="shared" si="46"/>
        <v>44738</v>
      </c>
      <c r="BR25" s="5">
        <f t="shared" si="172"/>
        <v>44741</v>
      </c>
      <c r="BS25" s="5">
        <f t="shared" si="47"/>
        <v>44741</v>
      </c>
      <c r="BT25" s="5">
        <f t="shared" si="48"/>
        <v>44747</v>
      </c>
      <c r="BU25" s="5">
        <f t="shared" si="49"/>
        <v>44750</v>
      </c>
      <c r="BV25" s="12">
        <f t="shared" si="50"/>
        <v>44760</v>
      </c>
      <c r="BW25" s="24"/>
      <c r="BX25" s="5">
        <f t="shared" si="51"/>
        <v>44757</v>
      </c>
      <c r="BY25" s="5">
        <f t="shared" si="173"/>
        <v>44762</v>
      </c>
      <c r="BZ25" s="28">
        <f t="shared" si="52"/>
        <v>44762</v>
      </c>
      <c r="CA25" s="5">
        <f t="shared" si="53"/>
        <v>44766</v>
      </c>
      <c r="CB25" s="5">
        <f t="shared" si="174"/>
        <v>44769</v>
      </c>
      <c r="CC25" s="5">
        <f t="shared" si="54"/>
        <v>44769</v>
      </c>
      <c r="CD25" s="5">
        <f t="shared" si="55"/>
        <v>44775</v>
      </c>
      <c r="CE25" s="5">
        <f t="shared" si="56"/>
        <v>44778</v>
      </c>
      <c r="CF25" s="12">
        <f t="shared" si="57"/>
        <v>44788</v>
      </c>
      <c r="CG25" s="24"/>
      <c r="CH25" s="5">
        <f t="shared" si="58"/>
        <v>44785</v>
      </c>
      <c r="CI25" s="5">
        <f t="shared" si="175"/>
        <v>44790</v>
      </c>
      <c r="CJ25" s="28">
        <f t="shared" si="59"/>
        <v>44790</v>
      </c>
      <c r="CK25" s="5">
        <f t="shared" si="60"/>
        <v>44794</v>
      </c>
      <c r="CL25" s="5">
        <f t="shared" si="176"/>
        <v>44797</v>
      </c>
      <c r="CM25" s="5">
        <f t="shared" si="61"/>
        <v>44797</v>
      </c>
      <c r="CN25" s="5">
        <f t="shared" si="62"/>
        <v>44803</v>
      </c>
      <c r="CO25" s="5">
        <f t="shared" si="63"/>
        <v>44806</v>
      </c>
      <c r="CP25" s="12">
        <f t="shared" si="64"/>
        <v>44816</v>
      </c>
      <c r="CQ25" s="24"/>
      <c r="CR25" s="5">
        <f t="shared" si="65"/>
        <v>44813</v>
      </c>
      <c r="CS25" s="5">
        <f t="shared" si="177"/>
        <v>44818</v>
      </c>
      <c r="CT25" s="28">
        <f t="shared" si="66"/>
        <v>44818</v>
      </c>
      <c r="CU25" s="5">
        <f t="shared" si="67"/>
        <v>44822</v>
      </c>
      <c r="CV25" s="5">
        <f t="shared" si="178"/>
        <v>44825</v>
      </c>
      <c r="CW25" s="5">
        <f t="shared" si="68"/>
        <v>44825</v>
      </c>
      <c r="CX25" s="5">
        <f t="shared" si="69"/>
        <v>44831</v>
      </c>
      <c r="CY25" s="5">
        <f t="shared" si="70"/>
        <v>44834</v>
      </c>
      <c r="CZ25" s="12">
        <f t="shared" si="71"/>
        <v>44844</v>
      </c>
      <c r="DA25" s="24"/>
      <c r="DB25" s="5">
        <f t="shared" si="72"/>
        <v>44841</v>
      </c>
      <c r="DC25" s="5">
        <f t="shared" si="179"/>
        <v>44846</v>
      </c>
      <c r="DD25" s="28">
        <f t="shared" si="73"/>
        <v>44846</v>
      </c>
      <c r="DE25" s="5">
        <f t="shared" si="74"/>
        <v>44850</v>
      </c>
      <c r="DF25" s="5">
        <f t="shared" si="180"/>
        <v>44853</v>
      </c>
      <c r="DG25" s="5">
        <f t="shared" si="75"/>
        <v>44853</v>
      </c>
      <c r="DH25" s="5">
        <f t="shared" si="76"/>
        <v>44859</v>
      </c>
      <c r="DI25" s="5">
        <f t="shared" si="77"/>
        <v>44862</v>
      </c>
      <c r="DJ25" s="12">
        <f t="shared" si="78"/>
        <v>44872</v>
      </c>
      <c r="DK25" s="24"/>
      <c r="DL25" s="5">
        <f t="shared" si="79"/>
        <v>44869</v>
      </c>
      <c r="DM25" s="5">
        <f t="shared" si="181"/>
        <v>44874</v>
      </c>
      <c r="DN25" s="28">
        <f t="shared" si="80"/>
        <v>44874</v>
      </c>
      <c r="DO25" s="5">
        <f t="shared" si="81"/>
        <v>44878</v>
      </c>
      <c r="DP25" s="5">
        <f t="shared" si="182"/>
        <v>44881</v>
      </c>
      <c r="DQ25" s="5">
        <f t="shared" si="82"/>
        <v>44881</v>
      </c>
      <c r="DR25" s="5">
        <f t="shared" si="83"/>
        <v>44887</v>
      </c>
      <c r="DS25" s="5">
        <f t="shared" si="84"/>
        <v>44890</v>
      </c>
      <c r="DT25" s="12">
        <f t="shared" si="85"/>
        <v>44900</v>
      </c>
      <c r="DU25" s="24"/>
      <c r="DV25" s="5">
        <f t="shared" si="86"/>
        <v>44897</v>
      </c>
      <c r="DW25" s="5">
        <f t="shared" si="183"/>
        <v>44902</v>
      </c>
      <c r="DX25" s="28">
        <f t="shared" si="87"/>
        <v>44902</v>
      </c>
      <c r="DY25" s="5">
        <f t="shared" si="88"/>
        <v>44906</v>
      </c>
      <c r="DZ25" s="5">
        <f t="shared" si="184"/>
        <v>44909</v>
      </c>
      <c r="EA25" s="5">
        <f t="shared" si="89"/>
        <v>44909</v>
      </c>
      <c r="EB25" s="5">
        <f t="shared" si="90"/>
        <v>44915</v>
      </c>
      <c r="EC25" s="5">
        <f t="shared" si="91"/>
        <v>44918</v>
      </c>
      <c r="ED25" s="12">
        <f t="shared" si="92"/>
        <v>44928</v>
      </c>
      <c r="EE25" s="24"/>
      <c r="EF25" s="37"/>
      <c r="EG25" s="37"/>
      <c r="EH25" s="37"/>
      <c r="EI25" s="37"/>
      <c r="EJ25" s="37"/>
      <c r="EK25" s="37"/>
    </row>
    <row r="26" spans="1:141" ht="11.25" customHeight="1">
      <c r="A26" s="4" t="s">
        <v>142</v>
      </c>
      <c r="B26" s="4" t="s">
        <v>57</v>
      </c>
      <c r="C26" s="3">
        <f t="shared" si="0"/>
        <v>3</v>
      </c>
      <c r="D26" s="49">
        <f t="shared" si="1"/>
        <v>31</v>
      </c>
      <c r="E26" s="41"/>
      <c r="F26" s="5">
        <f t="shared" si="2"/>
        <v>44561</v>
      </c>
      <c r="G26" s="5">
        <f t="shared" si="159"/>
        <v>44566</v>
      </c>
      <c r="H26" s="28">
        <f t="shared" si="3"/>
        <v>44566</v>
      </c>
      <c r="I26" s="5">
        <f t="shared" si="4"/>
        <v>44570</v>
      </c>
      <c r="J26" s="5">
        <f t="shared" si="160"/>
        <v>44573</v>
      </c>
      <c r="K26" s="5">
        <f t="shared" si="5"/>
        <v>44573</v>
      </c>
      <c r="L26" s="5">
        <f t="shared" si="6"/>
        <v>44579</v>
      </c>
      <c r="M26" s="5">
        <f t="shared" si="7"/>
        <v>44582</v>
      </c>
      <c r="N26" s="12">
        <f t="shared" si="8"/>
        <v>44592</v>
      </c>
      <c r="O26" s="24"/>
      <c r="P26" s="5">
        <f t="shared" si="9"/>
        <v>44589</v>
      </c>
      <c r="Q26" s="5">
        <f t="shared" si="161"/>
        <v>44594</v>
      </c>
      <c r="R26" s="28">
        <f t="shared" si="10"/>
        <v>44594</v>
      </c>
      <c r="S26" s="5">
        <f t="shared" si="11"/>
        <v>44598</v>
      </c>
      <c r="T26" s="5">
        <f t="shared" si="162"/>
        <v>44601</v>
      </c>
      <c r="U26" s="5">
        <f t="shared" si="12"/>
        <v>44601</v>
      </c>
      <c r="V26" s="5">
        <f t="shared" si="13"/>
        <v>44607</v>
      </c>
      <c r="W26" s="5">
        <f t="shared" si="14"/>
        <v>44610</v>
      </c>
      <c r="X26" s="12">
        <f t="shared" si="15"/>
        <v>44620</v>
      </c>
      <c r="Y26" s="24"/>
      <c r="Z26" s="5">
        <f t="shared" si="16"/>
        <v>44617</v>
      </c>
      <c r="AA26" s="5">
        <f t="shared" si="163"/>
        <v>44622</v>
      </c>
      <c r="AB26" s="28">
        <f t="shared" si="17"/>
        <v>44622</v>
      </c>
      <c r="AC26" s="5">
        <f t="shared" si="18"/>
        <v>44626</v>
      </c>
      <c r="AD26" s="5">
        <f t="shared" si="164"/>
        <v>44629</v>
      </c>
      <c r="AE26" s="5">
        <f t="shared" si="19"/>
        <v>44629</v>
      </c>
      <c r="AF26" s="5">
        <f t="shared" si="20"/>
        <v>44635</v>
      </c>
      <c r="AG26" s="5">
        <f t="shared" si="21"/>
        <v>44638</v>
      </c>
      <c r="AH26" s="12">
        <f t="shared" si="22"/>
        <v>44648</v>
      </c>
      <c r="AI26" s="24"/>
      <c r="AJ26" s="5">
        <f t="shared" si="23"/>
        <v>44645</v>
      </c>
      <c r="AK26" s="5">
        <f t="shared" si="165"/>
        <v>44650</v>
      </c>
      <c r="AL26" s="28">
        <f t="shared" si="24"/>
        <v>44650</v>
      </c>
      <c r="AM26" s="5">
        <f t="shared" si="25"/>
        <v>44654</v>
      </c>
      <c r="AN26" s="5">
        <f t="shared" si="166"/>
        <v>44657</v>
      </c>
      <c r="AO26" s="5">
        <f t="shared" si="26"/>
        <v>44657</v>
      </c>
      <c r="AP26" s="5">
        <f t="shared" si="27"/>
        <v>44663</v>
      </c>
      <c r="AQ26" s="5">
        <f t="shared" si="28"/>
        <v>44666</v>
      </c>
      <c r="AR26" s="12">
        <f t="shared" si="29"/>
        <v>44676</v>
      </c>
      <c r="AS26" s="24"/>
      <c r="AT26" s="5">
        <f t="shared" si="30"/>
        <v>44673</v>
      </c>
      <c r="AU26" s="5">
        <f t="shared" si="167"/>
        <v>44678</v>
      </c>
      <c r="AV26" s="28">
        <f t="shared" si="31"/>
        <v>44678</v>
      </c>
      <c r="AW26" s="5">
        <f t="shared" si="32"/>
        <v>44682</v>
      </c>
      <c r="AX26" s="5">
        <f t="shared" si="168"/>
        <v>44685</v>
      </c>
      <c r="AY26" s="5">
        <f t="shared" si="33"/>
        <v>44685</v>
      </c>
      <c r="AZ26" s="5">
        <f t="shared" si="34"/>
        <v>44691</v>
      </c>
      <c r="BA26" s="5">
        <f t="shared" si="35"/>
        <v>44694</v>
      </c>
      <c r="BB26" s="12">
        <f t="shared" si="36"/>
        <v>44704</v>
      </c>
      <c r="BC26" s="24"/>
      <c r="BD26" s="5">
        <f t="shared" si="37"/>
        <v>44701</v>
      </c>
      <c r="BE26" s="5">
        <f t="shared" si="169"/>
        <v>44706</v>
      </c>
      <c r="BF26" s="28">
        <f t="shared" si="38"/>
        <v>44706</v>
      </c>
      <c r="BG26" s="5">
        <f t="shared" si="39"/>
        <v>44710</v>
      </c>
      <c r="BH26" s="5">
        <f t="shared" si="170"/>
        <v>44713</v>
      </c>
      <c r="BI26" s="5">
        <f t="shared" si="40"/>
        <v>44713</v>
      </c>
      <c r="BJ26" s="5">
        <f t="shared" si="41"/>
        <v>44719</v>
      </c>
      <c r="BK26" s="5">
        <f t="shared" si="42"/>
        <v>44722</v>
      </c>
      <c r="BL26" s="12">
        <f t="shared" si="43"/>
        <v>44732</v>
      </c>
      <c r="BM26" s="24"/>
      <c r="BN26" s="5">
        <f t="shared" si="44"/>
        <v>44729</v>
      </c>
      <c r="BO26" s="5">
        <f t="shared" si="171"/>
        <v>44734</v>
      </c>
      <c r="BP26" s="28">
        <f t="shared" si="45"/>
        <v>44734</v>
      </c>
      <c r="BQ26" s="5">
        <f t="shared" si="46"/>
        <v>44738</v>
      </c>
      <c r="BR26" s="5">
        <f t="shared" si="172"/>
        <v>44741</v>
      </c>
      <c r="BS26" s="5">
        <f t="shared" si="47"/>
        <v>44741</v>
      </c>
      <c r="BT26" s="5">
        <f t="shared" si="48"/>
        <v>44747</v>
      </c>
      <c r="BU26" s="5">
        <f t="shared" si="49"/>
        <v>44750</v>
      </c>
      <c r="BV26" s="12">
        <f t="shared" si="50"/>
        <v>44760</v>
      </c>
      <c r="BW26" s="24"/>
      <c r="BX26" s="5">
        <f t="shared" si="51"/>
        <v>44757</v>
      </c>
      <c r="BY26" s="5">
        <f t="shared" si="173"/>
        <v>44762</v>
      </c>
      <c r="BZ26" s="28">
        <f t="shared" si="52"/>
        <v>44762</v>
      </c>
      <c r="CA26" s="5">
        <f t="shared" si="53"/>
        <v>44766</v>
      </c>
      <c r="CB26" s="5">
        <f t="shared" si="174"/>
        <v>44769</v>
      </c>
      <c r="CC26" s="5">
        <f t="shared" si="54"/>
        <v>44769</v>
      </c>
      <c r="CD26" s="5">
        <f t="shared" si="55"/>
        <v>44775</v>
      </c>
      <c r="CE26" s="5">
        <f t="shared" si="56"/>
        <v>44778</v>
      </c>
      <c r="CF26" s="12">
        <f t="shared" si="57"/>
        <v>44788</v>
      </c>
      <c r="CG26" s="24"/>
      <c r="CH26" s="5">
        <f t="shared" si="58"/>
        <v>44785</v>
      </c>
      <c r="CI26" s="5">
        <f t="shared" si="175"/>
        <v>44790</v>
      </c>
      <c r="CJ26" s="28">
        <f t="shared" si="59"/>
        <v>44790</v>
      </c>
      <c r="CK26" s="5">
        <f t="shared" si="60"/>
        <v>44794</v>
      </c>
      <c r="CL26" s="5">
        <f t="shared" si="176"/>
        <v>44797</v>
      </c>
      <c r="CM26" s="5">
        <f t="shared" si="61"/>
        <v>44797</v>
      </c>
      <c r="CN26" s="5">
        <f t="shared" si="62"/>
        <v>44803</v>
      </c>
      <c r="CO26" s="5">
        <f t="shared" si="63"/>
        <v>44806</v>
      </c>
      <c r="CP26" s="12">
        <f t="shared" si="64"/>
        <v>44816</v>
      </c>
      <c r="CQ26" s="24"/>
      <c r="CR26" s="5">
        <f t="shared" si="65"/>
        <v>44813</v>
      </c>
      <c r="CS26" s="5">
        <f t="shared" si="177"/>
        <v>44818</v>
      </c>
      <c r="CT26" s="28">
        <f t="shared" si="66"/>
        <v>44818</v>
      </c>
      <c r="CU26" s="5">
        <f t="shared" si="67"/>
        <v>44822</v>
      </c>
      <c r="CV26" s="5">
        <f t="shared" si="178"/>
        <v>44825</v>
      </c>
      <c r="CW26" s="5">
        <f t="shared" si="68"/>
        <v>44825</v>
      </c>
      <c r="CX26" s="5">
        <f t="shared" si="69"/>
        <v>44831</v>
      </c>
      <c r="CY26" s="5">
        <f t="shared" si="70"/>
        <v>44834</v>
      </c>
      <c r="CZ26" s="12">
        <f t="shared" si="71"/>
        <v>44844</v>
      </c>
      <c r="DA26" s="24"/>
      <c r="DB26" s="5">
        <f t="shared" si="72"/>
        <v>44841</v>
      </c>
      <c r="DC26" s="5">
        <f t="shared" si="179"/>
        <v>44846</v>
      </c>
      <c r="DD26" s="28">
        <f t="shared" si="73"/>
        <v>44846</v>
      </c>
      <c r="DE26" s="5">
        <f t="shared" si="74"/>
        <v>44850</v>
      </c>
      <c r="DF26" s="5">
        <f t="shared" si="180"/>
        <v>44853</v>
      </c>
      <c r="DG26" s="5">
        <f t="shared" si="75"/>
        <v>44853</v>
      </c>
      <c r="DH26" s="5">
        <f t="shared" si="76"/>
        <v>44859</v>
      </c>
      <c r="DI26" s="5">
        <f t="shared" si="77"/>
        <v>44862</v>
      </c>
      <c r="DJ26" s="12">
        <f t="shared" si="78"/>
        <v>44872</v>
      </c>
      <c r="DK26" s="24"/>
      <c r="DL26" s="5">
        <f t="shared" si="79"/>
        <v>44869</v>
      </c>
      <c r="DM26" s="5">
        <f t="shared" si="181"/>
        <v>44874</v>
      </c>
      <c r="DN26" s="28">
        <f t="shared" si="80"/>
        <v>44874</v>
      </c>
      <c r="DO26" s="5">
        <f t="shared" si="81"/>
        <v>44878</v>
      </c>
      <c r="DP26" s="5">
        <f t="shared" si="182"/>
        <v>44881</v>
      </c>
      <c r="DQ26" s="5">
        <f t="shared" si="82"/>
        <v>44881</v>
      </c>
      <c r="DR26" s="5">
        <f t="shared" si="83"/>
        <v>44887</v>
      </c>
      <c r="DS26" s="5">
        <f t="shared" si="84"/>
        <v>44890</v>
      </c>
      <c r="DT26" s="12">
        <f t="shared" si="85"/>
        <v>44900</v>
      </c>
      <c r="DU26" s="24"/>
      <c r="DV26" s="5">
        <f t="shared" si="86"/>
        <v>44897</v>
      </c>
      <c r="DW26" s="5">
        <f t="shared" si="183"/>
        <v>44902</v>
      </c>
      <c r="DX26" s="28">
        <f t="shared" si="87"/>
        <v>44902</v>
      </c>
      <c r="DY26" s="5">
        <f t="shared" si="88"/>
        <v>44906</v>
      </c>
      <c r="DZ26" s="5">
        <f t="shared" si="184"/>
        <v>44909</v>
      </c>
      <c r="EA26" s="5">
        <f t="shared" si="89"/>
        <v>44909</v>
      </c>
      <c r="EB26" s="5">
        <f t="shared" si="90"/>
        <v>44915</v>
      </c>
      <c r="EC26" s="5">
        <f t="shared" si="91"/>
        <v>44918</v>
      </c>
      <c r="ED26" s="12">
        <f t="shared" si="92"/>
        <v>44928</v>
      </c>
      <c r="EE26" s="24"/>
      <c r="EF26" s="37"/>
      <c r="EG26" s="37"/>
      <c r="EH26" s="37"/>
      <c r="EI26" s="37"/>
      <c r="EJ26" s="37"/>
      <c r="EK26" s="37"/>
    </row>
    <row r="27" spans="1:141" ht="11.25" customHeight="1">
      <c r="A27" s="4" t="s">
        <v>92</v>
      </c>
      <c r="B27" s="4" t="s">
        <v>93</v>
      </c>
      <c r="C27" s="3">
        <f t="shared" si="0"/>
        <v>2</v>
      </c>
      <c r="D27" s="49">
        <f t="shared" si="1"/>
        <v>30</v>
      </c>
      <c r="E27" s="41"/>
      <c r="F27" s="5">
        <f t="shared" si="2"/>
        <v>44562</v>
      </c>
      <c r="G27" s="5">
        <f t="shared" si="159"/>
        <v>44567</v>
      </c>
      <c r="H27" s="28">
        <f t="shared" si="3"/>
        <v>44567</v>
      </c>
      <c r="I27" s="5">
        <f t="shared" si="4"/>
        <v>44571</v>
      </c>
      <c r="J27" s="5">
        <f t="shared" si="160"/>
        <v>44573</v>
      </c>
      <c r="K27" s="5">
        <f t="shared" si="5"/>
        <v>44573</v>
      </c>
      <c r="L27" s="5">
        <f t="shared" si="6"/>
        <v>44579</v>
      </c>
      <c r="M27" s="5">
        <f t="shared" si="7"/>
        <v>44582</v>
      </c>
      <c r="N27" s="12">
        <f t="shared" si="8"/>
        <v>44592</v>
      </c>
      <c r="O27" s="24"/>
      <c r="P27" s="5">
        <f t="shared" si="9"/>
        <v>44590</v>
      </c>
      <c r="Q27" s="5">
        <f t="shared" si="161"/>
        <v>44595</v>
      </c>
      <c r="R27" s="28">
        <f t="shared" si="10"/>
        <v>44595</v>
      </c>
      <c r="S27" s="5">
        <f t="shared" si="11"/>
        <v>44599</v>
      </c>
      <c r="T27" s="5">
        <f t="shared" si="162"/>
        <v>44601</v>
      </c>
      <c r="U27" s="5">
        <f t="shared" si="12"/>
        <v>44601</v>
      </c>
      <c r="V27" s="5">
        <f t="shared" si="13"/>
        <v>44607</v>
      </c>
      <c r="W27" s="5">
        <f t="shared" si="14"/>
        <v>44610</v>
      </c>
      <c r="X27" s="12">
        <f t="shared" si="15"/>
        <v>44620</v>
      </c>
      <c r="Y27" s="24"/>
      <c r="Z27" s="5">
        <f t="shared" si="16"/>
        <v>44618</v>
      </c>
      <c r="AA27" s="5">
        <f t="shared" si="163"/>
        <v>44623</v>
      </c>
      <c r="AB27" s="28">
        <f t="shared" si="17"/>
        <v>44623</v>
      </c>
      <c r="AC27" s="5">
        <f t="shared" si="18"/>
        <v>44627</v>
      </c>
      <c r="AD27" s="5">
        <f t="shared" si="164"/>
        <v>44629</v>
      </c>
      <c r="AE27" s="5">
        <f t="shared" si="19"/>
        <v>44629</v>
      </c>
      <c r="AF27" s="5">
        <f t="shared" si="20"/>
        <v>44635</v>
      </c>
      <c r="AG27" s="5">
        <f t="shared" si="21"/>
        <v>44638</v>
      </c>
      <c r="AH27" s="12">
        <f t="shared" si="22"/>
        <v>44648</v>
      </c>
      <c r="AI27" s="24"/>
      <c r="AJ27" s="5">
        <f t="shared" si="23"/>
        <v>44646</v>
      </c>
      <c r="AK27" s="5">
        <f t="shared" si="165"/>
        <v>44651</v>
      </c>
      <c r="AL27" s="28">
        <f t="shared" si="24"/>
        <v>44651</v>
      </c>
      <c r="AM27" s="5">
        <f t="shared" si="25"/>
        <v>44655</v>
      </c>
      <c r="AN27" s="5">
        <f t="shared" si="166"/>
        <v>44657</v>
      </c>
      <c r="AO27" s="5">
        <f t="shared" si="26"/>
        <v>44657</v>
      </c>
      <c r="AP27" s="5">
        <f t="shared" si="27"/>
        <v>44663</v>
      </c>
      <c r="AQ27" s="5">
        <f t="shared" si="28"/>
        <v>44666</v>
      </c>
      <c r="AR27" s="12">
        <f t="shared" si="29"/>
        <v>44676</v>
      </c>
      <c r="AS27" s="24"/>
      <c r="AT27" s="5">
        <f t="shared" si="30"/>
        <v>44674</v>
      </c>
      <c r="AU27" s="5">
        <f t="shared" si="167"/>
        <v>44679</v>
      </c>
      <c r="AV27" s="28">
        <f t="shared" si="31"/>
        <v>44679</v>
      </c>
      <c r="AW27" s="5">
        <f t="shared" si="32"/>
        <v>44683</v>
      </c>
      <c r="AX27" s="5">
        <f t="shared" si="168"/>
        <v>44685</v>
      </c>
      <c r="AY27" s="5">
        <f t="shared" si="33"/>
        <v>44685</v>
      </c>
      <c r="AZ27" s="5">
        <f t="shared" si="34"/>
        <v>44691</v>
      </c>
      <c r="BA27" s="5">
        <f t="shared" si="35"/>
        <v>44694</v>
      </c>
      <c r="BB27" s="12">
        <f t="shared" si="36"/>
        <v>44704</v>
      </c>
      <c r="BC27" s="24"/>
      <c r="BD27" s="5">
        <f t="shared" si="37"/>
        <v>44702</v>
      </c>
      <c r="BE27" s="5">
        <f t="shared" si="169"/>
        <v>44707</v>
      </c>
      <c r="BF27" s="28">
        <f t="shared" si="38"/>
        <v>44707</v>
      </c>
      <c r="BG27" s="5">
        <f t="shared" si="39"/>
        <v>44711</v>
      </c>
      <c r="BH27" s="5">
        <f t="shared" si="170"/>
        <v>44713</v>
      </c>
      <c r="BI27" s="5">
        <f t="shared" si="40"/>
        <v>44713</v>
      </c>
      <c r="BJ27" s="5">
        <f t="shared" si="41"/>
        <v>44719</v>
      </c>
      <c r="BK27" s="5">
        <f t="shared" si="42"/>
        <v>44722</v>
      </c>
      <c r="BL27" s="12">
        <f t="shared" si="43"/>
        <v>44732</v>
      </c>
      <c r="BM27" s="24"/>
      <c r="BN27" s="5">
        <f t="shared" si="44"/>
        <v>44730</v>
      </c>
      <c r="BO27" s="5">
        <f t="shared" si="171"/>
        <v>44735</v>
      </c>
      <c r="BP27" s="28">
        <f t="shared" si="45"/>
        <v>44735</v>
      </c>
      <c r="BQ27" s="5">
        <f t="shared" si="46"/>
        <v>44739</v>
      </c>
      <c r="BR27" s="5">
        <f t="shared" si="172"/>
        <v>44741</v>
      </c>
      <c r="BS27" s="5">
        <f t="shared" si="47"/>
        <v>44741</v>
      </c>
      <c r="BT27" s="5">
        <f t="shared" si="48"/>
        <v>44747</v>
      </c>
      <c r="BU27" s="5">
        <f t="shared" si="49"/>
        <v>44750</v>
      </c>
      <c r="BV27" s="12">
        <f t="shared" si="50"/>
        <v>44760</v>
      </c>
      <c r="BW27" s="24"/>
      <c r="BX27" s="5">
        <f t="shared" si="51"/>
        <v>44758</v>
      </c>
      <c r="BY27" s="5">
        <f t="shared" si="173"/>
        <v>44763</v>
      </c>
      <c r="BZ27" s="28">
        <f t="shared" si="52"/>
        <v>44763</v>
      </c>
      <c r="CA27" s="5">
        <f t="shared" si="53"/>
        <v>44767</v>
      </c>
      <c r="CB27" s="5">
        <f t="shared" si="174"/>
        <v>44769</v>
      </c>
      <c r="CC27" s="5">
        <f t="shared" si="54"/>
        <v>44769</v>
      </c>
      <c r="CD27" s="5">
        <f t="shared" si="55"/>
        <v>44775</v>
      </c>
      <c r="CE27" s="5">
        <f t="shared" si="56"/>
        <v>44778</v>
      </c>
      <c r="CF27" s="12">
        <f t="shared" si="57"/>
        <v>44788</v>
      </c>
      <c r="CG27" s="24"/>
      <c r="CH27" s="5">
        <f t="shared" si="58"/>
        <v>44786</v>
      </c>
      <c r="CI27" s="5">
        <f t="shared" si="175"/>
        <v>44791</v>
      </c>
      <c r="CJ27" s="28">
        <f t="shared" si="59"/>
        <v>44791</v>
      </c>
      <c r="CK27" s="5">
        <f t="shared" si="60"/>
        <v>44795</v>
      </c>
      <c r="CL27" s="5">
        <f t="shared" si="176"/>
        <v>44797</v>
      </c>
      <c r="CM27" s="5">
        <f t="shared" si="61"/>
        <v>44797</v>
      </c>
      <c r="CN27" s="5">
        <f t="shared" si="62"/>
        <v>44803</v>
      </c>
      <c r="CO27" s="5">
        <f t="shared" si="63"/>
        <v>44806</v>
      </c>
      <c r="CP27" s="12">
        <f t="shared" si="64"/>
        <v>44816</v>
      </c>
      <c r="CQ27" s="24"/>
      <c r="CR27" s="5">
        <f t="shared" si="65"/>
        <v>44814</v>
      </c>
      <c r="CS27" s="5">
        <f t="shared" si="177"/>
        <v>44819</v>
      </c>
      <c r="CT27" s="28">
        <f t="shared" si="66"/>
        <v>44819</v>
      </c>
      <c r="CU27" s="5">
        <f t="shared" si="67"/>
        <v>44823</v>
      </c>
      <c r="CV27" s="5">
        <f t="shared" si="178"/>
        <v>44825</v>
      </c>
      <c r="CW27" s="5">
        <f t="shared" si="68"/>
        <v>44825</v>
      </c>
      <c r="CX27" s="5">
        <f t="shared" si="69"/>
        <v>44831</v>
      </c>
      <c r="CY27" s="5">
        <f t="shared" si="70"/>
        <v>44834</v>
      </c>
      <c r="CZ27" s="12">
        <f t="shared" si="71"/>
        <v>44844</v>
      </c>
      <c r="DA27" s="24"/>
      <c r="DB27" s="5">
        <f t="shared" si="72"/>
        <v>44842</v>
      </c>
      <c r="DC27" s="5">
        <f t="shared" si="179"/>
        <v>44847</v>
      </c>
      <c r="DD27" s="28">
        <f t="shared" si="73"/>
        <v>44847</v>
      </c>
      <c r="DE27" s="5">
        <f t="shared" si="74"/>
        <v>44851</v>
      </c>
      <c r="DF27" s="5">
        <f t="shared" si="180"/>
        <v>44853</v>
      </c>
      <c r="DG27" s="5">
        <f t="shared" si="75"/>
        <v>44853</v>
      </c>
      <c r="DH27" s="5">
        <f t="shared" si="76"/>
        <v>44859</v>
      </c>
      <c r="DI27" s="5">
        <f t="shared" si="77"/>
        <v>44862</v>
      </c>
      <c r="DJ27" s="12">
        <f t="shared" si="78"/>
        <v>44872</v>
      </c>
      <c r="DK27" s="24"/>
      <c r="DL27" s="5">
        <f t="shared" si="79"/>
        <v>44870</v>
      </c>
      <c r="DM27" s="5">
        <f t="shared" si="181"/>
        <v>44875</v>
      </c>
      <c r="DN27" s="28">
        <f t="shared" si="80"/>
        <v>44875</v>
      </c>
      <c r="DO27" s="5">
        <f t="shared" si="81"/>
        <v>44879</v>
      </c>
      <c r="DP27" s="5">
        <f t="shared" si="182"/>
        <v>44881</v>
      </c>
      <c r="DQ27" s="5">
        <f t="shared" si="82"/>
        <v>44881</v>
      </c>
      <c r="DR27" s="5">
        <f t="shared" si="83"/>
        <v>44887</v>
      </c>
      <c r="DS27" s="5">
        <f t="shared" si="84"/>
        <v>44890</v>
      </c>
      <c r="DT27" s="12">
        <f t="shared" si="85"/>
        <v>44900</v>
      </c>
      <c r="DU27" s="24"/>
      <c r="DV27" s="5">
        <f t="shared" si="86"/>
        <v>44898</v>
      </c>
      <c r="DW27" s="5">
        <f t="shared" si="183"/>
        <v>44903</v>
      </c>
      <c r="DX27" s="28">
        <f t="shared" si="87"/>
        <v>44903</v>
      </c>
      <c r="DY27" s="5">
        <f t="shared" si="88"/>
        <v>44907</v>
      </c>
      <c r="DZ27" s="5">
        <f t="shared" si="184"/>
        <v>44909</v>
      </c>
      <c r="EA27" s="5">
        <f t="shared" si="89"/>
        <v>44909</v>
      </c>
      <c r="EB27" s="5">
        <f t="shared" si="90"/>
        <v>44915</v>
      </c>
      <c r="EC27" s="5">
        <f t="shared" si="91"/>
        <v>44918</v>
      </c>
      <c r="ED27" s="12">
        <f t="shared" si="92"/>
        <v>44928</v>
      </c>
      <c r="EE27" s="24"/>
      <c r="EF27" s="37"/>
      <c r="EG27" s="37"/>
      <c r="EH27" s="37"/>
      <c r="EI27" s="37"/>
      <c r="EJ27" s="37"/>
      <c r="EK27" s="37"/>
    </row>
    <row r="28" spans="1:141" ht="11.25" customHeight="1">
      <c r="A28" s="4" t="s">
        <v>113</v>
      </c>
      <c r="B28" s="4" t="s">
        <v>93</v>
      </c>
      <c r="C28" s="3">
        <f t="shared" ref="C28" si="515">VLOOKUP(A28,PreferredCarrier,3,FALSE)</f>
        <v>2</v>
      </c>
      <c r="D28" s="49">
        <f t="shared" ref="D28" si="516">N28-F28</f>
        <v>30</v>
      </c>
      <c r="E28" s="41"/>
      <c r="F28" s="5">
        <f t="shared" ref="F28" si="517">G28-ShipWindow</f>
        <v>44562</v>
      </c>
      <c r="G28" s="5">
        <f t="shared" ref="G28" si="518">H28</f>
        <v>44567</v>
      </c>
      <c r="H28" s="28">
        <f t="shared" ref="H28" si="519">I28-OriginLoad</f>
        <v>44567</v>
      </c>
      <c r="I28" s="5">
        <f t="shared" ref="I28" si="520">J28-$C28</f>
        <v>44571</v>
      </c>
      <c r="J28" s="5">
        <f t="shared" ref="J28" si="521">K28</f>
        <v>44573</v>
      </c>
      <c r="K28" s="5">
        <f t="shared" ref="K28" si="522">L28-Port2DC</f>
        <v>44573</v>
      </c>
      <c r="L28" s="5">
        <f t="shared" ref="L28" si="523">M28-TransloadDays</f>
        <v>44579</v>
      </c>
      <c r="M28" s="5">
        <f t="shared" ref="M28" si="524">N28-RailDays</f>
        <v>44582</v>
      </c>
      <c r="N28" s="12">
        <f t="shared" si="8"/>
        <v>44592</v>
      </c>
      <c r="O28" s="24"/>
      <c r="P28" s="5">
        <f t="shared" ref="P28" si="525">Q28-ShipWindow</f>
        <v>44590</v>
      </c>
      <c r="Q28" s="5">
        <f t="shared" ref="Q28" si="526">R28</f>
        <v>44595</v>
      </c>
      <c r="R28" s="28">
        <f t="shared" ref="R28" si="527">S28-OriginLoad</f>
        <v>44595</v>
      </c>
      <c r="S28" s="5">
        <f t="shared" ref="S28" si="528">T28-$C28</f>
        <v>44599</v>
      </c>
      <c r="T28" s="5">
        <f t="shared" ref="T28" si="529">U28</f>
        <v>44601</v>
      </c>
      <c r="U28" s="5">
        <f t="shared" ref="U28" si="530">V28-Port2DC</f>
        <v>44601</v>
      </c>
      <c r="V28" s="5">
        <f t="shared" ref="V28" si="531">W28-TransloadDays</f>
        <v>44607</v>
      </c>
      <c r="W28" s="5">
        <f t="shared" ref="W28" si="532">X28-RailDays</f>
        <v>44610</v>
      </c>
      <c r="X28" s="12">
        <f t="shared" si="15"/>
        <v>44620</v>
      </c>
      <c r="Y28" s="24"/>
      <c r="Z28" s="5">
        <f t="shared" ref="Z28" si="533">AA28-ShipWindow</f>
        <v>44618</v>
      </c>
      <c r="AA28" s="5">
        <f t="shared" ref="AA28" si="534">AB28</f>
        <v>44623</v>
      </c>
      <c r="AB28" s="28">
        <f t="shared" ref="AB28" si="535">AC28-OriginLoad</f>
        <v>44623</v>
      </c>
      <c r="AC28" s="5">
        <f t="shared" ref="AC28" si="536">AD28-$C28</f>
        <v>44627</v>
      </c>
      <c r="AD28" s="5">
        <f t="shared" ref="AD28" si="537">AE28</f>
        <v>44629</v>
      </c>
      <c r="AE28" s="5">
        <f t="shared" ref="AE28" si="538">AF28-Port2DC</f>
        <v>44629</v>
      </c>
      <c r="AF28" s="5">
        <f t="shared" ref="AF28" si="539">AG28-TransloadDays</f>
        <v>44635</v>
      </c>
      <c r="AG28" s="5">
        <f t="shared" ref="AG28" si="540">AH28-RailDays</f>
        <v>44638</v>
      </c>
      <c r="AH28" s="12">
        <f t="shared" si="22"/>
        <v>44648</v>
      </c>
      <c r="AI28" s="24"/>
      <c r="AJ28" s="5">
        <f t="shared" ref="AJ28" si="541">AK28-ShipWindow</f>
        <v>44646</v>
      </c>
      <c r="AK28" s="5">
        <f t="shared" ref="AK28" si="542">AL28</f>
        <v>44651</v>
      </c>
      <c r="AL28" s="28">
        <f t="shared" ref="AL28" si="543">AM28-OriginLoad</f>
        <v>44651</v>
      </c>
      <c r="AM28" s="5">
        <f t="shared" ref="AM28" si="544">AN28-$C28</f>
        <v>44655</v>
      </c>
      <c r="AN28" s="5">
        <f t="shared" ref="AN28" si="545">AO28</f>
        <v>44657</v>
      </c>
      <c r="AO28" s="5">
        <f t="shared" ref="AO28" si="546">AP28-Port2DC</f>
        <v>44657</v>
      </c>
      <c r="AP28" s="5">
        <f t="shared" ref="AP28" si="547">AQ28-TransloadDays</f>
        <v>44663</v>
      </c>
      <c r="AQ28" s="5">
        <f t="shared" ref="AQ28" si="548">AR28-RailDays</f>
        <v>44666</v>
      </c>
      <c r="AR28" s="12">
        <f t="shared" si="29"/>
        <v>44676</v>
      </c>
      <c r="AS28" s="24"/>
      <c r="AT28" s="5">
        <f t="shared" ref="AT28" si="549">AU28-ShipWindow</f>
        <v>44674</v>
      </c>
      <c r="AU28" s="5">
        <f t="shared" ref="AU28" si="550">AV28</f>
        <v>44679</v>
      </c>
      <c r="AV28" s="28">
        <f t="shared" ref="AV28" si="551">AW28-OriginLoad</f>
        <v>44679</v>
      </c>
      <c r="AW28" s="5">
        <f t="shared" ref="AW28" si="552">AX28-$C28</f>
        <v>44683</v>
      </c>
      <c r="AX28" s="5">
        <f t="shared" ref="AX28" si="553">AY28</f>
        <v>44685</v>
      </c>
      <c r="AY28" s="5">
        <f t="shared" ref="AY28" si="554">AZ28-Port2DC</f>
        <v>44685</v>
      </c>
      <c r="AZ28" s="5">
        <f t="shared" ref="AZ28" si="555">BA28-TransloadDays</f>
        <v>44691</v>
      </c>
      <c r="BA28" s="5">
        <f t="shared" ref="BA28" si="556">BB28-RailDays</f>
        <v>44694</v>
      </c>
      <c r="BB28" s="12">
        <f t="shared" si="36"/>
        <v>44704</v>
      </c>
      <c r="BC28" s="24"/>
      <c r="BD28" s="5">
        <f t="shared" ref="BD28" si="557">BE28-ShipWindow</f>
        <v>44702</v>
      </c>
      <c r="BE28" s="5">
        <f t="shared" ref="BE28" si="558">BF28</f>
        <v>44707</v>
      </c>
      <c r="BF28" s="28">
        <f t="shared" ref="BF28" si="559">BG28-OriginLoad</f>
        <v>44707</v>
      </c>
      <c r="BG28" s="5">
        <f t="shared" ref="BG28" si="560">BH28-$C28</f>
        <v>44711</v>
      </c>
      <c r="BH28" s="5">
        <f t="shared" ref="BH28" si="561">BI28</f>
        <v>44713</v>
      </c>
      <c r="BI28" s="5">
        <f t="shared" ref="BI28" si="562">BJ28-Port2DC</f>
        <v>44713</v>
      </c>
      <c r="BJ28" s="5">
        <f t="shared" ref="BJ28" si="563">BK28-TransloadDays</f>
        <v>44719</v>
      </c>
      <c r="BK28" s="5">
        <f t="shared" ref="BK28" si="564">BL28-RailDays</f>
        <v>44722</v>
      </c>
      <c r="BL28" s="12">
        <f t="shared" si="43"/>
        <v>44732</v>
      </c>
      <c r="BM28" s="24"/>
      <c r="BN28" s="5">
        <f t="shared" ref="BN28" si="565">BO28-ShipWindow</f>
        <v>44730</v>
      </c>
      <c r="BO28" s="5">
        <f t="shared" ref="BO28" si="566">BP28</f>
        <v>44735</v>
      </c>
      <c r="BP28" s="28">
        <f t="shared" ref="BP28" si="567">BQ28-OriginLoad</f>
        <v>44735</v>
      </c>
      <c r="BQ28" s="5">
        <f t="shared" ref="BQ28" si="568">BR28-$C28</f>
        <v>44739</v>
      </c>
      <c r="BR28" s="5">
        <f t="shared" ref="BR28" si="569">BS28</f>
        <v>44741</v>
      </c>
      <c r="BS28" s="5">
        <f t="shared" ref="BS28" si="570">BT28-Port2DC</f>
        <v>44741</v>
      </c>
      <c r="BT28" s="5">
        <f t="shared" ref="BT28" si="571">BU28-TransloadDays</f>
        <v>44747</v>
      </c>
      <c r="BU28" s="5">
        <f t="shared" ref="BU28" si="572">BV28-RailDays</f>
        <v>44750</v>
      </c>
      <c r="BV28" s="12">
        <f t="shared" si="50"/>
        <v>44760</v>
      </c>
      <c r="BW28" s="24"/>
      <c r="BX28" s="5">
        <f t="shared" ref="BX28" si="573">BY28-ShipWindow</f>
        <v>44758</v>
      </c>
      <c r="BY28" s="5">
        <f t="shared" ref="BY28" si="574">BZ28</f>
        <v>44763</v>
      </c>
      <c r="BZ28" s="28">
        <f t="shared" ref="BZ28" si="575">CA28-OriginLoad</f>
        <v>44763</v>
      </c>
      <c r="CA28" s="5">
        <f t="shared" ref="CA28" si="576">CB28-$C28</f>
        <v>44767</v>
      </c>
      <c r="CB28" s="5">
        <f t="shared" ref="CB28" si="577">CC28</f>
        <v>44769</v>
      </c>
      <c r="CC28" s="5">
        <f t="shared" ref="CC28" si="578">CD28-Port2DC</f>
        <v>44769</v>
      </c>
      <c r="CD28" s="5">
        <f t="shared" ref="CD28" si="579">CE28-TransloadDays</f>
        <v>44775</v>
      </c>
      <c r="CE28" s="5">
        <f t="shared" ref="CE28" si="580">CF28-RailDays</f>
        <v>44778</v>
      </c>
      <c r="CF28" s="12">
        <f t="shared" si="57"/>
        <v>44788</v>
      </c>
      <c r="CG28" s="24"/>
      <c r="CH28" s="5">
        <f t="shared" ref="CH28" si="581">CI28-ShipWindow</f>
        <v>44786</v>
      </c>
      <c r="CI28" s="5">
        <f t="shared" ref="CI28" si="582">CJ28</f>
        <v>44791</v>
      </c>
      <c r="CJ28" s="28">
        <f t="shared" ref="CJ28" si="583">CK28-OriginLoad</f>
        <v>44791</v>
      </c>
      <c r="CK28" s="5">
        <f t="shared" ref="CK28" si="584">CL28-$C28</f>
        <v>44795</v>
      </c>
      <c r="CL28" s="5">
        <f t="shared" ref="CL28" si="585">CM28</f>
        <v>44797</v>
      </c>
      <c r="CM28" s="5">
        <f t="shared" ref="CM28" si="586">CN28-Port2DC</f>
        <v>44797</v>
      </c>
      <c r="CN28" s="5">
        <f t="shared" ref="CN28" si="587">CO28-TransloadDays</f>
        <v>44803</v>
      </c>
      <c r="CO28" s="5">
        <f t="shared" ref="CO28" si="588">CP28-RailDays</f>
        <v>44806</v>
      </c>
      <c r="CP28" s="12">
        <f t="shared" si="64"/>
        <v>44816</v>
      </c>
      <c r="CQ28" s="24"/>
      <c r="CR28" s="5">
        <f t="shared" ref="CR28" si="589">CS28-ShipWindow</f>
        <v>44814</v>
      </c>
      <c r="CS28" s="5">
        <f t="shared" ref="CS28" si="590">CT28</f>
        <v>44819</v>
      </c>
      <c r="CT28" s="28">
        <f t="shared" ref="CT28" si="591">CU28-OriginLoad</f>
        <v>44819</v>
      </c>
      <c r="CU28" s="5">
        <f t="shared" ref="CU28" si="592">CV28-$C28</f>
        <v>44823</v>
      </c>
      <c r="CV28" s="5">
        <f t="shared" ref="CV28" si="593">CW28</f>
        <v>44825</v>
      </c>
      <c r="CW28" s="5">
        <f t="shared" ref="CW28" si="594">CX28-Port2DC</f>
        <v>44825</v>
      </c>
      <c r="CX28" s="5">
        <f t="shared" ref="CX28" si="595">CY28-TransloadDays</f>
        <v>44831</v>
      </c>
      <c r="CY28" s="5">
        <f t="shared" ref="CY28" si="596">CZ28-RailDays</f>
        <v>44834</v>
      </c>
      <c r="CZ28" s="12">
        <f t="shared" si="71"/>
        <v>44844</v>
      </c>
      <c r="DA28" s="24"/>
      <c r="DB28" s="5">
        <f t="shared" ref="DB28" si="597">DC28-ShipWindow</f>
        <v>44842</v>
      </c>
      <c r="DC28" s="5">
        <f t="shared" ref="DC28" si="598">DD28</f>
        <v>44847</v>
      </c>
      <c r="DD28" s="28">
        <f t="shared" ref="DD28" si="599">DE28-OriginLoad</f>
        <v>44847</v>
      </c>
      <c r="DE28" s="5">
        <f t="shared" ref="DE28" si="600">DF28-$C28</f>
        <v>44851</v>
      </c>
      <c r="DF28" s="5">
        <f t="shared" ref="DF28" si="601">DG28</f>
        <v>44853</v>
      </c>
      <c r="DG28" s="5">
        <f t="shared" ref="DG28" si="602">DH28-Port2DC</f>
        <v>44853</v>
      </c>
      <c r="DH28" s="5">
        <f t="shared" ref="DH28" si="603">DI28-TransloadDays</f>
        <v>44859</v>
      </c>
      <c r="DI28" s="5">
        <f t="shared" ref="DI28" si="604">DJ28-RailDays</f>
        <v>44862</v>
      </c>
      <c r="DJ28" s="12">
        <f t="shared" si="78"/>
        <v>44872</v>
      </c>
      <c r="DK28" s="24"/>
      <c r="DL28" s="5">
        <f t="shared" ref="DL28" si="605">DM28-ShipWindow</f>
        <v>44870</v>
      </c>
      <c r="DM28" s="5">
        <f t="shared" ref="DM28" si="606">DN28</f>
        <v>44875</v>
      </c>
      <c r="DN28" s="28">
        <f t="shared" ref="DN28" si="607">DO28-OriginLoad</f>
        <v>44875</v>
      </c>
      <c r="DO28" s="5">
        <f t="shared" ref="DO28" si="608">DP28-$C28</f>
        <v>44879</v>
      </c>
      <c r="DP28" s="5">
        <f t="shared" ref="DP28" si="609">DQ28</f>
        <v>44881</v>
      </c>
      <c r="DQ28" s="5">
        <f t="shared" ref="DQ28" si="610">DR28-Port2DC</f>
        <v>44881</v>
      </c>
      <c r="DR28" s="5">
        <f t="shared" ref="DR28" si="611">DS28-TransloadDays</f>
        <v>44887</v>
      </c>
      <c r="DS28" s="5">
        <f t="shared" ref="DS28" si="612">DT28-RailDays</f>
        <v>44890</v>
      </c>
      <c r="DT28" s="12">
        <f t="shared" si="85"/>
        <v>44900</v>
      </c>
      <c r="DU28" s="24"/>
      <c r="DV28" s="5">
        <f t="shared" ref="DV28" si="613">DW28-ShipWindow</f>
        <v>44898</v>
      </c>
      <c r="DW28" s="5">
        <f t="shared" ref="DW28" si="614">DX28</f>
        <v>44903</v>
      </c>
      <c r="DX28" s="28">
        <f t="shared" ref="DX28" si="615">DY28-OriginLoad</f>
        <v>44903</v>
      </c>
      <c r="DY28" s="5">
        <f t="shared" ref="DY28" si="616">DZ28-$C28</f>
        <v>44907</v>
      </c>
      <c r="DZ28" s="5">
        <f t="shared" ref="DZ28" si="617">EA28</f>
        <v>44909</v>
      </c>
      <c r="EA28" s="5">
        <f t="shared" ref="EA28" si="618">EB28-Port2DC</f>
        <v>44909</v>
      </c>
      <c r="EB28" s="5">
        <f t="shared" ref="EB28" si="619">EC28-TransloadDays</f>
        <v>44915</v>
      </c>
      <c r="EC28" s="5">
        <f t="shared" ref="EC28" si="620">ED28-RailDays</f>
        <v>44918</v>
      </c>
      <c r="ED28" s="12">
        <f t="shared" si="92"/>
        <v>44928</v>
      </c>
      <c r="EE28" s="24"/>
      <c r="EF28" s="37"/>
      <c r="EG28" s="37"/>
      <c r="EH28" s="37"/>
      <c r="EI28" s="37"/>
      <c r="EJ28" s="37"/>
      <c r="EK28" s="37"/>
    </row>
    <row r="29" spans="1:141" ht="11.25" customHeight="1">
      <c r="A29" s="4" t="s">
        <v>115</v>
      </c>
      <c r="B29" s="4" t="s">
        <v>93</v>
      </c>
      <c r="C29" s="3">
        <f t="shared" si="0"/>
        <v>2</v>
      </c>
      <c r="D29" s="49">
        <f t="shared" si="1"/>
        <v>30</v>
      </c>
      <c r="E29" s="41"/>
      <c r="F29" s="5">
        <f t="shared" si="2"/>
        <v>44562</v>
      </c>
      <c r="G29" s="5">
        <f t="shared" si="159"/>
        <v>44567</v>
      </c>
      <c r="H29" s="28">
        <f t="shared" si="3"/>
        <v>44567</v>
      </c>
      <c r="I29" s="5">
        <f t="shared" si="4"/>
        <v>44571</v>
      </c>
      <c r="J29" s="5">
        <f t="shared" si="160"/>
        <v>44573</v>
      </c>
      <c r="K29" s="5">
        <f t="shared" si="5"/>
        <v>44573</v>
      </c>
      <c r="L29" s="5">
        <f t="shared" si="6"/>
        <v>44579</v>
      </c>
      <c r="M29" s="5">
        <f t="shared" si="7"/>
        <v>44582</v>
      </c>
      <c r="N29" s="12">
        <f t="shared" si="8"/>
        <v>44592</v>
      </c>
      <c r="O29" s="24"/>
      <c r="P29" s="5">
        <f t="shared" si="9"/>
        <v>44590</v>
      </c>
      <c r="Q29" s="5">
        <f t="shared" si="161"/>
        <v>44595</v>
      </c>
      <c r="R29" s="28">
        <f t="shared" si="10"/>
        <v>44595</v>
      </c>
      <c r="S29" s="5">
        <f t="shared" si="11"/>
        <v>44599</v>
      </c>
      <c r="T29" s="5">
        <f t="shared" si="162"/>
        <v>44601</v>
      </c>
      <c r="U29" s="5">
        <f t="shared" si="12"/>
        <v>44601</v>
      </c>
      <c r="V29" s="5">
        <f t="shared" si="13"/>
        <v>44607</v>
      </c>
      <c r="W29" s="5">
        <f t="shared" si="14"/>
        <v>44610</v>
      </c>
      <c r="X29" s="12">
        <f t="shared" si="15"/>
        <v>44620</v>
      </c>
      <c r="Y29" s="24"/>
      <c r="Z29" s="5">
        <f t="shared" si="16"/>
        <v>44618</v>
      </c>
      <c r="AA29" s="5">
        <f t="shared" si="163"/>
        <v>44623</v>
      </c>
      <c r="AB29" s="28">
        <f t="shared" si="17"/>
        <v>44623</v>
      </c>
      <c r="AC29" s="5">
        <f t="shared" si="18"/>
        <v>44627</v>
      </c>
      <c r="AD29" s="5">
        <f t="shared" si="164"/>
        <v>44629</v>
      </c>
      <c r="AE29" s="5">
        <f t="shared" si="19"/>
        <v>44629</v>
      </c>
      <c r="AF29" s="5">
        <f t="shared" si="20"/>
        <v>44635</v>
      </c>
      <c r="AG29" s="5">
        <f t="shared" si="21"/>
        <v>44638</v>
      </c>
      <c r="AH29" s="12">
        <f t="shared" si="22"/>
        <v>44648</v>
      </c>
      <c r="AI29" s="24"/>
      <c r="AJ29" s="5">
        <f t="shared" si="23"/>
        <v>44646</v>
      </c>
      <c r="AK29" s="5">
        <f t="shared" si="165"/>
        <v>44651</v>
      </c>
      <c r="AL29" s="28">
        <f t="shared" si="24"/>
        <v>44651</v>
      </c>
      <c r="AM29" s="5">
        <f t="shared" si="25"/>
        <v>44655</v>
      </c>
      <c r="AN29" s="5">
        <f t="shared" si="166"/>
        <v>44657</v>
      </c>
      <c r="AO29" s="5">
        <f t="shared" si="26"/>
        <v>44657</v>
      </c>
      <c r="AP29" s="5">
        <f t="shared" si="27"/>
        <v>44663</v>
      </c>
      <c r="AQ29" s="5">
        <f t="shared" si="28"/>
        <v>44666</v>
      </c>
      <c r="AR29" s="12">
        <f t="shared" si="29"/>
        <v>44676</v>
      </c>
      <c r="AS29" s="24"/>
      <c r="AT29" s="5">
        <f t="shared" si="30"/>
        <v>44674</v>
      </c>
      <c r="AU29" s="5">
        <f t="shared" si="167"/>
        <v>44679</v>
      </c>
      <c r="AV29" s="28">
        <f t="shared" si="31"/>
        <v>44679</v>
      </c>
      <c r="AW29" s="5">
        <f t="shared" si="32"/>
        <v>44683</v>
      </c>
      <c r="AX29" s="5">
        <f t="shared" si="168"/>
        <v>44685</v>
      </c>
      <c r="AY29" s="5">
        <f t="shared" si="33"/>
        <v>44685</v>
      </c>
      <c r="AZ29" s="5">
        <f t="shared" si="34"/>
        <v>44691</v>
      </c>
      <c r="BA29" s="5">
        <f t="shared" si="35"/>
        <v>44694</v>
      </c>
      <c r="BB29" s="12">
        <f t="shared" si="36"/>
        <v>44704</v>
      </c>
      <c r="BC29" s="24"/>
      <c r="BD29" s="5">
        <f t="shared" si="37"/>
        <v>44702</v>
      </c>
      <c r="BE29" s="5">
        <f t="shared" si="169"/>
        <v>44707</v>
      </c>
      <c r="BF29" s="28">
        <f t="shared" si="38"/>
        <v>44707</v>
      </c>
      <c r="BG29" s="5">
        <f t="shared" si="39"/>
        <v>44711</v>
      </c>
      <c r="BH29" s="5">
        <f t="shared" si="170"/>
        <v>44713</v>
      </c>
      <c r="BI29" s="5">
        <f t="shared" si="40"/>
        <v>44713</v>
      </c>
      <c r="BJ29" s="5">
        <f t="shared" si="41"/>
        <v>44719</v>
      </c>
      <c r="BK29" s="5">
        <f t="shared" si="42"/>
        <v>44722</v>
      </c>
      <c r="BL29" s="12">
        <f t="shared" si="43"/>
        <v>44732</v>
      </c>
      <c r="BM29" s="24"/>
      <c r="BN29" s="5">
        <f t="shared" si="44"/>
        <v>44730</v>
      </c>
      <c r="BO29" s="5">
        <f t="shared" si="171"/>
        <v>44735</v>
      </c>
      <c r="BP29" s="28">
        <f t="shared" si="45"/>
        <v>44735</v>
      </c>
      <c r="BQ29" s="5">
        <f t="shared" si="46"/>
        <v>44739</v>
      </c>
      <c r="BR29" s="5">
        <f t="shared" si="172"/>
        <v>44741</v>
      </c>
      <c r="BS29" s="5">
        <f t="shared" si="47"/>
        <v>44741</v>
      </c>
      <c r="BT29" s="5">
        <f t="shared" si="48"/>
        <v>44747</v>
      </c>
      <c r="BU29" s="5">
        <f t="shared" si="49"/>
        <v>44750</v>
      </c>
      <c r="BV29" s="12">
        <f t="shared" si="50"/>
        <v>44760</v>
      </c>
      <c r="BW29" s="24"/>
      <c r="BX29" s="5">
        <f t="shared" si="51"/>
        <v>44758</v>
      </c>
      <c r="BY29" s="5">
        <f t="shared" si="173"/>
        <v>44763</v>
      </c>
      <c r="BZ29" s="28">
        <f t="shared" si="52"/>
        <v>44763</v>
      </c>
      <c r="CA29" s="5">
        <f t="shared" si="53"/>
        <v>44767</v>
      </c>
      <c r="CB29" s="5">
        <f t="shared" si="174"/>
        <v>44769</v>
      </c>
      <c r="CC29" s="5">
        <f t="shared" si="54"/>
        <v>44769</v>
      </c>
      <c r="CD29" s="5">
        <f t="shared" si="55"/>
        <v>44775</v>
      </c>
      <c r="CE29" s="5">
        <f t="shared" si="56"/>
        <v>44778</v>
      </c>
      <c r="CF29" s="12">
        <f t="shared" si="57"/>
        <v>44788</v>
      </c>
      <c r="CG29" s="24"/>
      <c r="CH29" s="5">
        <f t="shared" si="58"/>
        <v>44786</v>
      </c>
      <c r="CI29" s="5">
        <f t="shared" si="175"/>
        <v>44791</v>
      </c>
      <c r="CJ29" s="28">
        <f t="shared" si="59"/>
        <v>44791</v>
      </c>
      <c r="CK29" s="5">
        <f t="shared" si="60"/>
        <v>44795</v>
      </c>
      <c r="CL29" s="5">
        <f t="shared" si="176"/>
        <v>44797</v>
      </c>
      <c r="CM29" s="5">
        <f t="shared" si="61"/>
        <v>44797</v>
      </c>
      <c r="CN29" s="5">
        <f t="shared" si="62"/>
        <v>44803</v>
      </c>
      <c r="CO29" s="5">
        <f t="shared" si="63"/>
        <v>44806</v>
      </c>
      <c r="CP29" s="12">
        <f t="shared" si="64"/>
        <v>44816</v>
      </c>
      <c r="CQ29" s="24"/>
      <c r="CR29" s="5">
        <f t="shared" si="65"/>
        <v>44814</v>
      </c>
      <c r="CS29" s="5">
        <f t="shared" si="177"/>
        <v>44819</v>
      </c>
      <c r="CT29" s="28">
        <f t="shared" si="66"/>
        <v>44819</v>
      </c>
      <c r="CU29" s="5">
        <f t="shared" si="67"/>
        <v>44823</v>
      </c>
      <c r="CV29" s="5">
        <f t="shared" si="178"/>
        <v>44825</v>
      </c>
      <c r="CW29" s="5">
        <f t="shared" si="68"/>
        <v>44825</v>
      </c>
      <c r="CX29" s="5">
        <f t="shared" si="69"/>
        <v>44831</v>
      </c>
      <c r="CY29" s="5">
        <f t="shared" si="70"/>
        <v>44834</v>
      </c>
      <c r="CZ29" s="12">
        <f t="shared" si="71"/>
        <v>44844</v>
      </c>
      <c r="DA29" s="24"/>
      <c r="DB29" s="5">
        <f t="shared" si="72"/>
        <v>44842</v>
      </c>
      <c r="DC29" s="5">
        <f t="shared" si="179"/>
        <v>44847</v>
      </c>
      <c r="DD29" s="28">
        <f t="shared" si="73"/>
        <v>44847</v>
      </c>
      <c r="DE29" s="5">
        <f t="shared" si="74"/>
        <v>44851</v>
      </c>
      <c r="DF29" s="5">
        <f t="shared" si="180"/>
        <v>44853</v>
      </c>
      <c r="DG29" s="5">
        <f t="shared" si="75"/>
        <v>44853</v>
      </c>
      <c r="DH29" s="5">
        <f t="shared" si="76"/>
        <v>44859</v>
      </c>
      <c r="DI29" s="5">
        <f t="shared" si="77"/>
        <v>44862</v>
      </c>
      <c r="DJ29" s="12">
        <f t="shared" si="78"/>
        <v>44872</v>
      </c>
      <c r="DK29" s="24"/>
      <c r="DL29" s="5">
        <f t="shared" si="79"/>
        <v>44870</v>
      </c>
      <c r="DM29" s="5">
        <f t="shared" si="181"/>
        <v>44875</v>
      </c>
      <c r="DN29" s="28">
        <f t="shared" si="80"/>
        <v>44875</v>
      </c>
      <c r="DO29" s="5">
        <f t="shared" si="81"/>
        <v>44879</v>
      </c>
      <c r="DP29" s="5">
        <f t="shared" si="182"/>
        <v>44881</v>
      </c>
      <c r="DQ29" s="5">
        <f t="shared" si="82"/>
        <v>44881</v>
      </c>
      <c r="DR29" s="5">
        <f t="shared" si="83"/>
        <v>44887</v>
      </c>
      <c r="DS29" s="5">
        <f t="shared" si="84"/>
        <v>44890</v>
      </c>
      <c r="DT29" s="12">
        <f t="shared" si="85"/>
        <v>44900</v>
      </c>
      <c r="DU29" s="24"/>
      <c r="DV29" s="5">
        <f t="shared" si="86"/>
        <v>44898</v>
      </c>
      <c r="DW29" s="5">
        <f t="shared" si="183"/>
        <v>44903</v>
      </c>
      <c r="DX29" s="28">
        <f t="shared" si="87"/>
        <v>44903</v>
      </c>
      <c r="DY29" s="5">
        <f t="shared" si="88"/>
        <v>44907</v>
      </c>
      <c r="DZ29" s="5">
        <f t="shared" si="184"/>
        <v>44909</v>
      </c>
      <c r="EA29" s="5">
        <f t="shared" si="89"/>
        <v>44909</v>
      </c>
      <c r="EB29" s="5">
        <f t="shared" si="90"/>
        <v>44915</v>
      </c>
      <c r="EC29" s="5">
        <f t="shared" si="91"/>
        <v>44918</v>
      </c>
      <c r="ED29" s="12">
        <f t="shared" si="92"/>
        <v>44928</v>
      </c>
      <c r="EE29" s="24"/>
      <c r="EF29" s="37"/>
      <c r="EG29" s="37"/>
      <c r="EH29" s="37"/>
      <c r="EI29" s="37"/>
      <c r="EJ29" s="37"/>
      <c r="EK29" s="37"/>
    </row>
    <row r="30" spans="1:141" ht="11.25" customHeight="1">
      <c r="A30" s="4" t="s">
        <v>122</v>
      </c>
      <c r="B30" s="4" t="s">
        <v>123</v>
      </c>
      <c r="C30" s="3">
        <f t="shared" si="0"/>
        <v>2</v>
      </c>
      <c r="D30" s="49">
        <f t="shared" ref="D30" si="621">N30-F30</f>
        <v>30</v>
      </c>
      <c r="E30" s="41"/>
      <c r="F30" s="5">
        <f t="shared" ref="F30" si="622">G30-ShipWindow</f>
        <v>44562</v>
      </c>
      <c r="G30" s="5">
        <f>H30</f>
        <v>44567</v>
      </c>
      <c r="H30" s="28">
        <f t="shared" ref="H30" si="623">I30-OriginLoad</f>
        <v>44567</v>
      </c>
      <c r="I30" s="5">
        <f t="shared" si="4"/>
        <v>44571</v>
      </c>
      <c r="J30" s="5">
        <f>K30</f>
        <v>44573</v>
      </c>
      <c r="K30" s="5">
        <f t="shared" ref="K30" si="624">L30-Port2DC</f>
        <v>44573</v>
      </c>
      <c r="L30" s="5">
        <f t="shared" ref="L30" si="625">M30-TransloadDays</f>
        <v>44579</v>
      </c>
      <c r="M30" s="5">
        <f t="shared" ref="M30" si="626">N30-RailDays</f>
        <v>44582</v>
      </c>
      <c r="N30" s="12">
        <f t="shared" si="8"/>
        <v>44592</v>
      </c>
      <c r="O30" s="24"/>
      <c r="P30" s="5">
        <f t="shared" ref="P30" si="627">Q30-ShipWindow</f>
        <v>44590</v>
      </c>
      <c r="Q30" s="5">
        <f>R30</f>
        <v>44595</v>
      </c>
      <c r="R30" s="28">
        <f t="shared" ref="R30" si="628">S30-OriginLoad</f>
        <v>44595</v>
      </c>
      <c r="S30" s="5">
        <f t="shared" si="11"/>
        <v>44599</v>
      </c>
      <c r="T30" s="5">
        <f>U30</f>
        <v>44601</v>
      </c>
      <c r="U30" s="5">
        <f t="shared" ref="U30" si="629">V30-Port2DC</f>
        <v>44601</v>
      </c>
      <c r="V30" s="5">
        <f t="shared" ref="V30" si="630">W30-TransloadDays</f>
        <v>44607</v>
      </c>
      <c r="W30" s="5">
        <f t="shared" ref="W30" si="631">X30-RailDays</f>
        <v>44610</v>
      </c>
      <c r="X30" s="12">
        <f t="shared" si="15"/>
        <v>44620</v>
      </c>
      <c r="Y30" s="24"/>
      <c r="Z30" s="5">
        <f t="shared" ref="Z30" si="632">AA30-ShipWindow</f>
        <v>44618</v>
      </c>
      <c r="AA30" s="5">
        <f>AB30</f>
        <v>44623</v>
      </c>
      <c r="AB30" s="28">
        <f t="shared" ref="AB30" si="633">AC30-OriginLoad</f>
        <v>44623</v>
      </c>
      <c r="AC30" s="5">
        <f t="shared" si="18"/>
        <v>44627</v>
      </c>
      <c r="AD30" s="5">
        <f>AE30</f>
        <v>44629</v>
      </c>
      <c r="AE30" s="5">
        <f t="shared" ref="AE30" si="634">AF30-Port2DC</f>
        <v>44629</v>
      </c>
      <c r="AF30" s="5">
        <f t="shared" ref="AF30" si="635">AG30-TransloadDays</f>
        <v>44635</v>
      </c>
      <c r="AG30" s="5">
        <f t="shared" ref="AG30" si="636">AH30-RailDays</f>
        <v>44638</v>
      </c>
      <c r="AH30" s="12">
        <f t="shared" si="22"/>
        <v>44648</v>
      </c>
      <c r="AI30" s="24"/>
      <c r="AJ30" s="5">
        <f t="shared" ref="AJ30" si="637">AK30-ShipWindow</f>
        <v>44646</v>
      </c>
      <c r="AK30" s="5">
        <f>AL30</f>
        <v>44651</v>
      </c>
      <c r="AL30" s="28">
        <f t="shared" ref="AL30" si="638">AM30-OriginLoad</f>
        <v>44651</v>
      </c>
      <c r="AM30" s="5">
        <f t="shared" si="25"/>
        <v>44655</v>
      </c>
      <c r="AN30" s="5">
        <f>AO30</f>
        <v>44657</v>
      </c>
      <c r="AO30" s="5">
        <f t="shared" ref="AO30" si="639">AP30-Port2DC</f>
        <v>44657</v>
      </c>
      <c r="AP30" s="5">
        <f t="shared" ref="AP30" si="640">AQ30-TransloadDays</f>
        <v>44663</v>
      </c>
      <c r="AQ30" s="5">
        <f t="shared" ref="AQ30" si="641">AR30-RailDays</f>
        <v>44666</v>
      </c>
      <c r="AR30" s="12">
        <f t="shared" si="29"/>
        <v>44676</v>
      </c>
      <c r="AS30" s="24"/>
      <c r="AT30" s="5">
        <f t="shared" ref="AT30" si="642">AU30-ShipWindow</f>
        <v>44674</v>
      </c>
      <c r="AU30" s="5">
        <f>AV30</f>
        <v>44679</v>
      </c>
      <c r="AV30" s="28">
        <f t="shared" ref="AV30" si="643">AW30-OriginLoad</f>
        <v>44679</v>
      </c>
      <c r="AW30" s="5">
        <f t="shared" si="32"/>
        <v>44683</v>
      </c>
      <c r="AX30" s="5">
        <f>AY30</f>
        <v>44685</v>
      </c>
      <c r="AY30" s="5">
        <f t="shared" ref="AY30" si="644">AZ30-Port2DC</f>
        <v>44685</v>
      </c>
      <c r="AZ30" s="5">
        <f t="shared" ref="AZ30" si="645">BA30-TransloadDays</f>
        <v>44691</v>
      </c>
      <c r="BA30" s="5">
        <f t="shared" ref="BA30" si="646">BB30-RailDays</f>
        <v>44694</v>
      </c>
      <c r="BB30" s="12">
        <f t="shared" si="36"/>
        <v>44704</v>
      </c>
      <c r="BC30" s="24"/>
      <c r="BD30" s="5">
        <f t="shared" ref="BD30" si="647">BE30-ShipWindow</f>
        <v>44702</v>
      </c>
      <c r="BE30" s="5">
        <f>BF30</f>
        <v>44707</v>
      </c>
      <c r="BF30" s="28">
        <f t="shared" ref="BF30" si="648">BG30-OriginLoad</f>
        <v>44707</v>
      </c>
      <c r="BG30" s="5">
        <f t="shared" si="39"/>
        <v>44711</v>
      </c>
      <c r="BH30" s="5">
        <f>BI30</f>
        <v>44713</v>
      </c>
      <c r="BI30" s="5">
        <f t="shared" ref="BI30" si="649">BJ30-Port2DC</f>
        <v>44713</v>
      </c>
      <c r="BJ30" s="5">
        <f t="shared" ref="BJ30" si="650">BK30-TransloadDays</f>
        <v>44719</v>
      </c>
      <c r="BK30" s="5">
        <f t="shared" ref="BK30" si="651">BL30-RailDays</f>
        <v>44722</v>
      </c>
      <c r="BL30" s="12">
        <f t="shared" si="43"/>
        <v>44732</v>
      </c>
      <c r="BM30" s="24"/>
      <c r="BN30" s="5">
        <f t="shared" ref="BN30" si="652">BO30-ShipWindow</f>
        <v>44730</v>
      </c>
      <c r="BO30" s="5">
        <f>BP30</f>
        <v>44735</v>
      </c>
      <c r="BP30" s="28">
        <f t="shared" ref="BP30" si="653">BQ30-OriginLoad</f>
        <v>44735</v>
      </c>
      <c r="BQ30" s="5">
        <f t="shared" si="46"/>
        <v>44739</v>
      </c>
      <c r="BR30" s="5">
        <f>BS30</f>
        <v>44741</v>
      </c>
      <c r="BS30" s="5">
        <f t="shared" ref="BS30" si="654">BT30-Port2DC</f>
        <v>44741</v>
      </c>
      <c r="BT30" s="5">
        <f t="shared" ref="BT30" si="655">BU30-TransloadDays</f>
        <v>44747</v>
      </c>
      <c r="BU30" s="5">
        <f t="shared" ref="BU30" si="656">BV30-RailDays</f>
        <v>44750</v>
      </c>
      <c r="BV30" s="12">
        <f t="shared" si="50"/>
        <v>44760</v>
      </c>
      <c r="BW30" s="24"/>
      <c r="BX30" s="5">
        <f t="shared" ref="BX30" si="657">BY30-ShipWindow</f>
        <v>44758</v>
      </c>
      <c r="BY30" s="5">
        <f>BZ30</f>
        <v>44763</v>
      </c>
      <c r="BZ30" s="28">
        <f t="shared" ref="BZ30" si="658">CA30-OriginLoad</f>
        <v>44763</v>
      </c>
      <c r="CA30" s="5">
        <f t="shared" si="53"/>
        <v>44767</v>
      </c>
      <c r="CB30" s="5">
        <f>CC30</f>
        <v>44769</v>
      </c>
      <c r="CC30" s="5">
        <f t="shared" ref="CC30" si="659">CD30-Port2DC</f>
        <v>44769</v>
      </c>
      <c r="CD30" s="5">
        <f t="shared" ref="CD30" si="660">CE30-TransloadDays</f>
        <v>44775</v>
      </c>
      <c r="CE30" s="5">
        <f t="shared" ref="CE30" si="661">CF30-RailDays</f>
        <v>44778</v>
      </c>
      <c r="CF30" s="12">
        <f t="shared" si="57"/>
        <v>44788</v>
      </c>
      <c r="CG30" s="24"/>
      <c r="CH30" s="5">
        <f t="shared" ref="CH30" si="662">CI30-ShipWindow</f>
        <v>44786</v>
      </c>
      <c r="CI30" s="5">
        <f>CJ30</f>
        <v>44791</v>
      </c>
      <c r="CJ30" s="28">
        <f t="shared" ref="CJ30" si="663">CK30-OriginLoad</f>
        <v>44791</v>
      </c>
      <c r="CK30" s="5">
        <f t="shared" si="60"/>
        <v>44795</v>
      </c>
      <c r="CL30" s="5">
        <f>CM30</f>
        <v>44797</v>
      </c>
      <c r="CM30" s="5">
        <f t="shared" ref="CM30" si="664">CN30-Port2DC</f>
        <v>44797</v>
      </c>
      <c r="CN30" s="5">
        <f t="shared" ref="CN30" si="665">CO30-TransloadDays</f>
        <v>44803</v>
      </c>
      <c r="CO30" s="5">
        <f t="shared" ref="CO30" si="666">CP30-RailDays</f>
        <v>44806</v>
      </c>
      <c r="CP30" s="12">
        <f t="shared" si="64"/>
        <v>44816</v>
      </c>
      <c r="CQ30" s="24"/>
      <c r="CR30" s="5">
        <f t="shared" ref="CR30" si="667">CS30-ShipWindow</f>
        <v>44814</v>
      </c>
      <c r="CS30" s="5">
        <f>CT30</f>
        <v>44819</v>
      </c>
      <c r="CT30" s="28">
        <f t="shared" ref="CT30" si="668">CU30-OriginLoad</f>
        <v>44819</v>
      </c>
      <c r="CU30" s="5">
        <f t="shared" si="67"/>
        <v>44823</v>
      </c>
      <c r="CV30" s="5">
        <f>CW30</f>
        <v>44825</v>
      </c>
      <c r="CW30" s="5">
        <f t="shared" ref="CW30" si="669">CX30-Port2DC</f>
        <v>44825</v>
      </c>
      <c r="CX30" s="5">
        <f t="shared" ref="CX30" si="670">CY30-TransloadDays</f>
        <v>44831</v>
      </c>
      <c r="CY30" s="5">
        <f t="shared" ref="CY30" si="671">CZ30-RailDays</f>
        <v>44834</v>
      </c>
      <c r="CZ30" s="12">
        <f t="shared" si="71"/>
        <v>44844</v>
      </c>
      <c r="DA30" s="24"/>
      <c r="DB30" s="5">
        <f t="shared" ref="DB30" si="672">DC30-ShipWindow</f>
        <v>44842</v>
      </c>
      <c r="DC30" s="5">
        <f>DD30</f>
        <v>44847</v>
      </c>
      <c r="DD30" s="28">
        <f t="shared" ref="DD30" si="673">DE30-OriginLoad</f>
        <v>44847</v>
      </c>
      <c r="DE30" s="5">
        <f t="shared" si="74"/>
        <v>44851</v>
      </c>
      <c r="DF30" s="5">
        <f>DG30</f>
        <v>44853</v>
      </c>
      <c r="DG30" s="5">
        <f t="shared" ref="DG30" si="674">DH30-Port2DC</f>
        <v>44853</v>
      </c>
      <c r="DH30" s="5">
        <f t="shared" ref="DH30" si="675">DI30-TransloadDays</f>
        <v>44859</v>
      </c>
      <c r="DI30" s="5">
        <f t="shared" ref="DI30" si="676">DJ30-RailDays</f>
        <v>44862</v>
      </c>
      <c r="DJ30" s="12">
        <f t="shared" si="78"/>
        <v>44872</v>
      </c>
      <c r="DK30" s="24"/>
      <c r="DL30" s="5">
        <f t="shared" ref="DL30" si="677">DM30-ShipWindow</f>
        <v>44870</v>
      </c>
      <c r="DM30" s="5">
        <f>DN30</f>
        <v>44875</v>
      </c>
      <c r="DN30" s="28">
        <f t="shared" ref="DN30" si="678">DO30-OriginLoad</f>
        <v>44875</v>
      </c>
      <c r="DO30" s="5">
        <f t="shared" si="81"/>
        <v>44879</v>
      </c>
      <c r="DP30" s="5">
        <f>DQ30</f>
        <v>44881</v>
      </c>
      <c r="DQ30" s="5">
        <f t="shared" ref="DQ30" si="679">DR30-Port2DC</f>
        <v>44881</v>
      </c>
      <c r="DR30" s="5">
        <f t="shared" ref="DR30" si="680">DS30-TransloadDays</f>
        <v>44887</v>
      </c>
      <c r="DS30" s="5">
        <f t="shared" ref="DS30" si="681">DT30-RailDays</f>
        <v>44890</v>
      </c>
      <c r="DT30" s="12">
        <f t="shared" si="85"/>
        <v>44900</v>
      </c>
      <c r="DU30" s="24"/>
      <c r="DV30" s="5">
        <f t="shared" ref="DV30" si="682">DW30-ShipWindow</f>
        <v>44898</v>
      </c>
      <c r="DW30" s="5">
        <f>DX30</f>
        <v>44903</v>
      </c>
      <c r="DX30" s="28">
        <f t="shared" ref="DX30" si="683">DY30-OriginLoad</f>
        <v>44903</v>
      </c>
      <c r="DY30" s="5">
        <f t="shared" si="88"/>
        <v>44907</v>
      </c>
      <c r="DZ30" s="5">
        <f>EA30</f>
        <v>44909</v>
      </c>
      <c r="EA30" s="5">
        <f t="shared" ref="EA30" si="684">EB30-Port2DC</f>
        <v>44909</v>
      </c>
      <c r="EB30" s="5">
        <f t="shared" ref="EB30" si="685">EC30-TransloadDays</f>
        <v>44915</v>
      </c>
      <c r="EC30" s="5">
        <f t="shared" ref="EC30" si="686">ED30-RailDays</f>
        <v>44918</v>
      </c>
      <c r="ED30" s="12">
        <f t="shared" si="92"/>
        <v>44928</v>
      </c>
      <c r="EE30" s="24"/>
      <c r="EF30" s="37"/>
      <c r="EG30" s="37"/>
      <c r="EH30" s="37"/>
      <c r="EI30" s="37"/>
      <c r="EJ30" s="37"/>
      <c r="EK30" s="37"/>
    </row>
    <row r="31" spans="1:141" ht="11.25" customHeight="1">
      <c r="A31" s="4" t="s">
        <v>127</v>
      </c>
      <c r="B31" s="4" t="s">
        <v>123</v>
      </c>
      <c r="C31" s="3">
        <f t="shared" si="0"/>
        <v>2</v>
      </c>
      <c r="D31" s="49">
        <f t="shared" si="1"/>
        <v>30</v>
      </c>
      <c r="E31" s="41"/>
      <c r="F31" s="5">
        <f t="shared" si="2"/>
        <v>44562</v>
      </c>
      <c r="G31" s="5">
        <f t="shared" si="159"/>
        <v>44567</v>
      </c>
      <c r="H31" s="28">
        <f t="shared" si="3"/>
        <v>44567</v>
      </c>
      <c r="I31" s="5">
        <f t="shared" si="4"/>
        <v>44571</v>
      </c>
      <c r="J31" s="5">
        <f t="shared" si="160"/>
        <v>44573</v>
      </c>
      <c r="K31" s="5">
        <f t="shared" si="5"/>
        <v>44573</v>
      </c>
      <c r="L31" s="5">
        <f t="shared" si="6"/>
        <v>44579</v>
      </c>
      <c r="M31" s="5">
        <f t="shared" si="7"/>
        <v>44582</v>
      </c>
      <c r="N31" s="12">
        <f t="shared" si="8"/>
        <v>44592</v>
      </c>
      <c r="O31" s="24"/>
      <c r="P31" s="5">
        <f t="shared" si="9"/>
        <v>44590</v>
      </c>
      <c r="Q31" s="5">
        <f t="shared" si="161"/>
        <v>44595</v>
      </c>
      <c r="R31" s="28">
        <f t="shared" si="10"/>
        <v>44595</v>
      </c>
      <c r="S31" s="5">
        <f t="shared" si="11"/>
        <v>44599</v>
      </c>
      <c r="T31" s="5">
        <f t="shared" si="162"/>
        <v>44601</v>
      </c>
      <c r="U31" s="5">
        <f t="shared" si="12"/>
        <v>44601</v>
      </c>
      <c r="V31" s="5">
        <f t="shared" si="13"/>
        <v>44607</v>
      </c>
      <c r="W31" s="5">
        <f t="shared" si="14"/>
        <v>44610</v>
      </c>
      <c r="X31" s="12">
        <f t="shared" si="15"/>
        <v>44620</v>
      </c>
      <c r="Y31" s="24"/>
      <c r="Z31" s="5">
        <f t="shared" si="16"/>
        <v>44618</v>
      </c>
      <c r="AA31" s="5">
        <f t="shared" si="163"/>
        <v>44623</v>
      </c>
      <c r="AB31" s="28">
        <f t="shared" si="17"/>
        <v>44623</v>
      </c>
      <c r="AC31" s="5">
        <f t="shared" si="18"/>
        <v>44627</v>
      </c>
      <c r="AD31" s="5">
        <f t="shared" si="164"/>
        <v>44629</v>
      </c>
      <c r="AE31" s="5">
        <f t="shared" si="19"/>
        <v>44629</v>
      </c>
      <c r="AF31" s="5">
        <f t="shared" si="20"/>
        <v>44635</v>
      </c>
      <c r="AG31" s="5">
        <f t="shared" si="21"/>
        <v>44638</v>
      </c>
      <c r="AH31" s="12">
        <f t="shared" si="22"/>
        <v>44648</v>
      </c>
      <c r="AI31" s="24"/>
      <c r="AJ31" s="5">
        <f t="shared" si="23"/>
        <v>44646</v>
      </c>
      <c r="AK31" s="5">
        <f t="shared" si="165"/>
        <v>44651</v>
      </c>
      <c r="AL31" s="28">
        <f t="shared" si="24"/>
        <v>44651</v>
      </c>
      <c r="AM31" s="5">
        <f t="shared" si="25"/>
        <v>44655</v>
      </c>
      <c r="AN31" s="5">
        <f t="shared" si="166"/>
        <v>44657</v>
      </c>
      <c r="AO31" s="5">
        <f t="shared" si="26"/>
        <v>44657</v>
      </c>
      <c r="AP31" s="5">
        <f t="shared" si="27"/>
        <v>44663</v>
      </c>
      <c r="AQ31" s="5">
        <f t="shared" si="28"/>
        <v>44666</v>
      </c>
      <c r="AR31" s="12">
        <f t="shared" si="29"/>
        <v>44676</v>
      </c>
      <c r="AS31" s="24"/>
      <c r="AT31" s="5">
        <f t="shared" si="30"/>
        <v>44674</v>
      </c>
      <c r="AU31" s="5">
        <f t="shared" si="167"/>
        <v>44679</v>
      </c>
      <c r="AV31" s="28">
        <f t="shared" si="31"/>
        <v>44679</v>
      </c>
      <c r="AW31" s="5">
        <f t="shared" si="32"/>
        <v>44683</v>
      </c>
      <c r="AX31" s="5">
        <f t="shared" si="168"/>
        <v>44685</v>
      </c>
      <c r="AY31" s="5">
        <f t="shared" si="33"/>
        <v>44685</v>
      </c>
      <c r="AZ31" s="5">
        <f t="shared" si="34"/>
        <v>44691</v>
      </c>
      <c r="BA31" s="5">
        <f t="shared" si="35"/>
        <v>44694</v>
      </c>
      <c r="BB31" s="12">
        <f t="shared" si="36"/>
        <v>44704</v>
      </c>
      <c r="BC31" s="24"/>
      <c r="BD31" s="5">
        <f t="shared" si="37"/>
        <v>44702</v>
      </c>
      <c r="BE31" s="5">
        <f t="shared" si="169"/>
        <v>44707</v>
      </c>
      <c r="BF31" s="28">
        <f t="shared" si="38"/>
        <v>44707</v>
      </c>
      <c r="BG31" s="5">
        <f t="shared" si="39"/>
        <v>44711</v>
      </c>
      <c r="BH31" s="5">
        <f t="shared" si="170"/>
        <v>44713</v>
      </c>
      <c r="BI31" s="5">
        <f t="shared" si="40"/>
        <v>44713</v>
      </c>
      <c r="BJ31" s="5">
        <f t="shared" si="41"/>
        <v>44719</v>
      </c>
      <c r="BK31" s="5">
        <f t="shared" si="42"/>
        <v>44722</v>
      </c>
      <c r="BL31" s="12">
        <f t="shared" si="43"/>
        <v>44732</v>
      </c>
      <c r="BM31" s="24"/>
      <c r="BN31" s="5">
        <f t="shared" si="44"/>
        <v>44730</v>
      </c>
      <c r="BO31" s="5">
        <f t="shared" si="171"/>
        <v>44735</v>
      </c>
      <c r="BP31" s="28">
        <f t="shared" si="45"/>
        <v>44735</v>
      </c>
      <c r="BQ31" s="5">
        <f t="shared" si="46"/>
        <v>44739</v>
      </c>
      <c r="BR31" s="5">
        <f t="shared" si="172"/>
        <v>44741</v>
      </c>
      <c r="BS31" s="5">
        <f t="shared" si="47"/>
        <v>44741</v>
      </c>
      <c r="BT31" s="5">
        <f t="shared" si="48"/>
        <v>44747</v>
      </c>
      <c r="BU31" s="5">
        <f t="shared" si="49"/>
        <v>44750</v>
      </c>
      <c r="BV31" s="12">
        <f t="shared" si="50"/>
        <v>44760</v>
      </c>
      <c r="BW31" s="24"/>
      <c r="BX31" s="5">
        <f t="shared" si="51"/>
        <v>44758</v>
      </c>
      <c r="BY31" s="5">
        <f t="shared" si="173"/>
        <v>44763</v>
      </c>
      <c r="BZ31" s="28">
        <f t="shared" si="52"/>
        <v>44763</v>
      </c>
      <c r="CA31" s="5">
        <f t="shared" si="53"/>
        <v>44767</v>
      </c>
      <c r="CB31" s="5">
        <f t="shared" si="174"/>
        <v>44769</v>
      </c>
      <c r="CC31" s="5">
        <f t="shared" si="54"/>
        <v>44769</v>
      </c>
      <c r="CD31" s="5">
        <f t="shared" si="55"/>
        <v>44775</v>
      </c>
      <c r="CE31" s="5">
        <f t="shared" si="56"/>
        <v>44778</v>
      </c>
      <c r="CF31" s="12">
        <f t="shared" si="57"/>
        <v>44788</v>
      </c>
      <c r="CG31" s="24"/>
      <c r="CH31" s="5">
        <f t="shared" si="58"/>
        <v>44786</v>
      </c>
      <c r="CI31" s="5">
        <f t="shared" si="175"/>
        <v>44791</v>
      </c>
      <c r="CJ31" s="28">
        <f t="shared" si="59"/>
        <v>44791</v>
      </c>
      <c r="CK31" s="5">
        <f t="shared" si="60"/>
        <v>44795</v>
      </c>
      <c r="CL31" s="5">
        <f t="shared" si="176"/>
        <v>44797</v>
      </c>
      <c r="CM31" s="5">
        <f t="shared" si="61"/>
        <v>44797</v>
      </c>
      <c r="CN31" s="5">
        <f t="shared" si="62"/>
        <v>44803</v>
      </c>
      <c r="CO31" s="5">
        <f t="shared" si="63"/>
        <v>44806</v>
      </c>
      <c r="CP31" s="12">
        <f t="shared" si="64"/>
        <v>44816</v>
      </c>
      <c r="CQ31" s="24"/>
      <c r="CR31" s="5">
        <f t="shared" si="65"/>
        <v>44814</v>
      </c>
      <c r="CS31" s="5">
        <f t="shared" si="177"/>
        <v>44819</v>
      </c>
      <c r="CT31" s="28">
        <f t="shared" si="66"/>
        <v>44819</v>
      </c>
      <c r="CU31" s="5">
        <f t="shared" si="67"/>
        <v>44823</v>
      </c>
      <c r="CV31" s="5">
        <f t="shared" si="178"/>
        <v>44825</v>
      </c>
      <c r="CW31" s="5">
        <f t="shared" si="68"/>
        <v>44825</v>
      </c>
      <c r="CX31" s="5">
        <f t="shared" si="69"/>
        <v>44831</v>
      </c>
      <c r="CY31" s="5">
        <f t="shared" si="70"/>
        <v>44834</v>
      </c>
      <c r="CZ31" s="12">
        <f t="shared" si="71"/>
        <v>44844</v>
      </c>
      <c r="DA31" s="24"/>
      <c r="DB31" s="5">
        <f t="shared" si="72"/>
        <v>44842</v>
      </c>
      <c r="DC31" s="5">
        <f t="shared" si="179"/>
        <v>44847</v>
      </c>
      <c r="DD31" s="28">
        <f t="shared" si="73"/>
        <v>44847</v>
      </c>
      <c r="DE31" s="5">
        <f t="shared" si="74"/>
        <v>44851</v>
      </c>
      <c r="DF31" s="5">
        <f t="shared" si="180"/>
        <v>44853</v>
      </c>
      <c r="DG31" s="5">
        <f t="shared" si="75"/>
        <v>44853</v>
      </c>
      <c r="DH31" s="5">
        <f t="shared" si="76"/>
        <v>44859</v>
      </c>
      <c r="DI31" s="5">
        <f t="shared" si="77"/>
        <v>44862</v>
      </c>
      <c r="DJ31" s="12">
        <f t="shared" si="78"/>
        <v>44872</v>
      </c>
      <c r="DK31" s="24"/>
      <c r="DL31" s="5">
        <f t="shared" si="79"/>
        <v>44870</v>
      </c>
      <c r="DM31" s="5">
        <f t="shared" si="181"/>
        <v>44875</v>
      </c>
      <c r="DN31" s="28">
        <f t="shared" si="80"/>
        <v>44875</v>
      </c>
      <c r="DO31" s="5">
        <f t="shared" si="81"/>
        <v>44879</v>
      </c>
      <c r="DP31" s="5">
        <f t="shared" si="182"/>
        <v>44881</v>
      </c>
      <c r="DQ31" s="5">
        <f t="shared" si="82"/>
        <v>44881</v>
      </c>
      <c r="DR31" s="5">
        <f t="shared" si="83"/>
        <v>44887</v>
      </c>
      <c r="DS31" s="5">
        <f t="shared" si="84"/>
        <v>44890</v>
      </c>
      <c r="DT31" s="12">
        <f t="shared" si="85"/>
        <v>44900</v>
      </c>
      <c r="DU31" s="24"/>
      <c r="DV31" s="5">
        <f t="shared" si="86"/>
        <v>44898</v>
      </c>
      <c r="DW31" s="5">
        <f t="shared" si="183"/>
        <v>44903</v>
      </c>
      <c r="DX31" s="28">
        <f t="shared" si="87"/>
        <v>44903</v>
      </c>
      <c r="DY31" s="5">
        <f t="shared" si="88"/>
        <v>44907</v>
      </c>
      <c r="DZ31" s="5">
        <f t="shared" si="184"/>
        <v>44909</v>
      </c>
      <c r="EA31" s="5">
        <f t="shared" si="89"/>
        <v>44909</v>
      </c>
      <c r="EB31" s="5">
        <f t="shared" si="90"/>
        <v>44915</v>
      </c>
      <c r="EC31" s="5">
        <f t="shared" si="91"/>
        <v>44918</v>
      </c>
      <c r="ED31" s="12">
        <f t="shared" si="92"/>
        <v>44928</v>
      </c>
      <c r="EE31" s="24"/>
      <c r="EF31" s="37"/>
      <c r="EG31" s="37"/>
      <c r="EH31" s="37"/>
      <c r="EI31" s="37"/>
      <c r="EJ31" s="37"/>
      <c r="EK31" s="37"/>
    </row>
    <row r="32" spans="1:141" ht="11.25" customHeight="1">
      <c r="A32" s="4" t="s">
        <v>135</v>
      </c>
      <c r="B32" s="4" t="s">
        <v>123</v>
      </c>
      <c r="C32" s="3">
        <f t="shared" si="0"/>
        <v>2</v>
      </c>
      <c r="D32" s="49">
        <f t="shared" si="1"/>
        <v>30</v>
      </c>
      <c r="E32" s="41"/>
      <c r="F32" s="5">
        <f t="shared" si="2"/>
        <v>44562</v>
      </c>
      <c r="G32" s="5">
        <f t="shared" si="159"/>
        <v>44567</v>
      </c>
      <c r="H32" s="28">
        <f t="shared" si="3"/>
        <v>44567</v>
      </c>
      <c r="I32" s="5">
        <f t="shared" si="4"/>
        <v>44571</v>
      </c>
      <c r="J32" s="5">
        <f t="shared" si="160"/>
        <v>44573</v>
      </c>
      <c r="K32" s="5">
        <f t="shared" si="5"/>
        <v>44573</v>
      </c>
      <c r="L32" s="5">
        <f t="shared" si="6"/>
        <v>44579</v>
      </c>
      <c r="M32" s="5">
        <f t="shared" si="7"/>
        <v>44582</v>
      </c>
      <c r="N32" s="12">
        <f t="shared" si="8"/>
        <v>44592</v>
      </c>
      <c r="O32" s="24"/>
      <c r="P32" s="5">
        <f t="shared" si="9"/>
        <v>44590</v>
      </c>
      <c r="Q32" s="5">
        <f t="shared" si="161"/>
        <v>44595</v>
      </c>
      <c r="R32" s="28">
        <f t="shared" si="10"/>
        <v>44595</v>
      </c>
      <c r="S32" s="5">
        <f t="shared" si="11"/>
        <v>44599</v>
      </c>
      <c r="T32" s="5">
        <f t="shared" si="162"/>
        <v>44601</v>
      </c>
      <c r="U32" s="5">
        <f t="shared" si="12"/>
        <v>44601</v>
      </c>
      <c r="V32" s="5">
        <f t="shared" si="13"/>
        <v>44607</v>
      </c>
      <c r="W32" s="5">
        <f t="shared" si="14"/>
        <v>44610</v>
      </c>
      <c r="X32" s="12">
        <f t="shared" si="15"/>
        <v>44620</v>
      </c>
      <c r="Y32" s="24"/>
      <c r="Z32" s="5">
        <f t="shared" si="16"/>
        <v>44618</v>
      </c>
      <c r="AA32" s="5">
        <f t="shared" si="163"/>
        <v>44623</v>
      </c>
      <c r="AB32" s="28">
        <f t="shared" si="17"/>
        <v>44623</v>
      </c>
      <c r="AC32" s="5">
        <f t="shared" si="18"/>
        <v>44627</v>
      </c>
      <c r="AD32" s="5">
        <f t="shared" si="164"/>
        <v>44629</v>
      </c>
      <c r="AE32" s="5">
        <f t="shared" si="19"/>
        <v>44629</v>
      </c>
      <c r="AF32" s="5">
        <f t="shared" si="20"/>
        <v>44635</v>
      </c>
      <c r="AG32" s="5">
        <f t="shared" si="21"/>
        <v>44638</v>
      </c>
      <c r="AH32" s="12">
        <f t="shared" si="22"/>
        <v>44648</v>
      </c>
      <c r="AI32" s="24"/>
      <c r="AJ32" s="5">
        <f t="shared" si="23"/>
        <v>44646</v>
      </c>
      <c r="AK32" s="5">
        <f t="shared" si="165"/>
        <v>44651</v>
      </c>
      <c r="AL32" s="28">
        <f t="shared" si="24"/>
        <v>44651</v>
      </c>
      <c r="AM32" s="5">
        <f t="shared" si="25"/>
        <v>44655</v>
      </c>
      <c r="AN32" s="5">
        <f t="shared" si="166"/>
        <v>44657</v>
      </c>
      <c r="AO32" s="5">
        <f t="shared" si="26"/>
        <v>44657</v>
      </c>
      <c r="AP32" s="5">
        <f t="shared" si="27"/>
        <v>44663</v>
      </c>
      <c r="AQ32" s="5">
        <f t="shared" si="28"/>
        <v>44666</v>
      </c>
      <c r="AR32" s="12">
        <f t="shared" si="29"/>
        <v>44676</v>
      </c>
      <c r="AS32" s="24"/>
      <c r="AT32" s="5">
        <f t="shared" si="30"/>
        <v>44674</v>
      </c>
      <c r="AU32" s="5">
        <f t="shared" si="167"/>
        <v>44679</v>
      </c>
      <c r="AV32" s="28">
        <f t="shared" si="31"/>
        <v>44679</v>
      </c>
      <c r="AW32" s="5">
        <f t="shared" si="32"/>
        <v>44683</v>
      </c>
      <c r="AX32" s="5">
        <f t="shared" si="168"/>
        <v>44685</v>
      </c>
      <c r="AY32" s="5">
        <f t="shared" si="33"/>
        <v>44685</v>
      </c>
      <c r="AZ32" s="5">
        <f t="shared" si="34"/>
        <v>44691</v>
      </c>
      <c r="BA32" s="5">
        <f t="shared" si="35"/>
        <v>44694</v>
      </c>
      <c r="BB32" s="12">
        <f t="shared" si="36"/>
        <v>44704</v>
      </c>
      <c r="BC32" s="24"/>
      <c r="BD32" s="5">
        <f t="shared" si="37"/>
        <v>44702</v>
      </c>
      <c r="BE32" s="5">
        <f t="shared" si="169"/>
        <v>44707</v>
      </c>
      <c r="BF32" s="28">
        <f t="shared" si="38"/>
        <v>44707</v>
      </c>
      <c r="BG32" s="5">
        <f t="shared" si="39"/>
        <v>44711</v>
      </c>
      <c r="BH32" s="5">
        <f t="shared" si="170"/>
        <v>44713</v>
      </c>
      <c r="BI32" s="5">
        <f t="shared" si="40"/>
        <v>44713</v>
      </c>
      <c r="BJ32" s="5">
        <f t="shared" si="41"/>
        <v>44719</v>
      </c>
      <c r="BK32" s="5">
        <f t="shared" si="42"/>
        <v>44722</v>
      </c>
      <c r="BL32" s="12">
        <f t="shared" si="43"/>
        <v>44732</v>
      </c>
      <c r="BM32" s="24"/>
      <c r="BN32" s="5">
        <f t="shared" si="44"/>
        <v>44730</v>
      </c>
      <c r="BO32" s="5">
        <f t="shared" si="171"/>
        <v>44735</v>
      </c>
      <c r="BP32" s="28">
        <f t="shared" si="45"/>
        <v>44735</v>
      </c>
      <c r="BQ32" s="5">
        <f t="shared" si="46"/>
        <v>44739</v>
      </c>
      <c r="BR32" s="5">
        <f t="shared" si="172"/>
        <v>44741</v>
      </c>
      <c r="BS32" s="5">
        <f t="shared" si="47"/>
        <v>44741</v>
      </c>
      <c r="BT32" s="5">
        <f t="shared" si="48"/>
        <v>44747</v>
      </c>
      <c r="BU32" s="5">
        <f t="shared" si="49"/>
        <v>44750</v>
      </c>
      <c r="BV32" s="12">
        <f t="shared" si="50"/>
        <v>44760</v>
      </c>
      <c r="BW32" s="24"/>
      <c r="BX32" s="5">
        <f t="shared" si="51"/>
        <v>44758</v>
      </c>
      <c r="BY32" s="5">
        <f t="shared" si="173"/>
        <v>44763</v>
      </c>
      <c r="BZ32" s="28">
        <f t="shared" si="52"/>
        <v>44763</v>
      </c>
      <c r="CA32" s="5">
        <f t="shared" si="53"/>
        <v>44767</v>
      </c>
      <c r="CB32" s="5">
        <f t="shared" si="174"/>
        <v>44769</v>
      </c>
      <c r="CC32" s="5">
        <f t="shared" si="54"/>
        <v>44769</v>
      </c>
      <c r="CD32" s="5">
        <f t="shared" si="55"/>
        <v>44775</v>
      </c>
      <c r="CE32" s="5">
        <f t="shared" si="56"/>
        <v>44778</v>
      </c>
      <c r="CF32" s="12">
        <f t="shared" si="57"/>
        <v>44788</v>
      </c>
      <c r="CG32" s="24"/>
      <c r="CH32" s="5">
        <f t="shared" si="58"/>
        <v>44786</v>
      </c>
      <c r="CI32" s="5">
        <f t="shared" si="175"/>
        <v>44791</v>
      </c>
      <c r="CJ32" s="28">
        <f t="shared" si="59"/>
        <v>44791</v>
      </c>
      <c r="CK32" s="5">
        <f t="shared" si="60"/>
        <v>44795</v>
      </c>
      <c r="CL32" s="5">
        <f t="shared" si="176"/>
        <v>44797</v>
      </c>
      <c r="CM32" s="5">
        <f t="shared" si="61"/>
        <v>44797</v>
      </c>
      <c r="CN32" s="5">
        <f t="shared" si="62"/>
        <v>44803</v>
      </c>
      <c r="CO32" s="5">
        <f t="shared" si="63"/>
        <v>44806</v>
      </c>
      <c r="CP32" s="12">
        <f t="shared" si="64"/>
        <v>44816</v>
      </c>
      <c r="CQ32" s="24"/>
      <c r="CR32" s="5">
        <f t="shared" si="65"/>
        <v>44814</v>
      </c>
      <c r="CS32" s="5">
        <f t="shared" si="177"/>
        <v>44819</v>
      </c>
      <c r="CT32" s="28">
        <f t="shared" si="66"/>
        <v>44819</v>
      </c>
      <c r="CU32" s="5">
        <f t="shared" si="67"/>
        <v>44823</v>
      </c>
      <c r="CV32" s="5">
        <f t="shared" si="178"/>
        <v>44825</v>
      </c>
      <c r="CW32" s="5">
        <f t="shared" si="68"/>
        <v>44825</v>
      </c>
      <c r="CX32" s="5">
        <f t="shared" si="69"/>
        <v>44831</v>
      </c>
      <c r="CY32" s="5">
        <f t="shared" si="70"/>
        <v>44834</v>
      </c>
      <c r="CZ32" s="12">
        <f t="shared" si="71"/>
        <v>44844</v>
      </c>
      <c r="DA32" s="24"/>
      <c r="DB32" s="5">
        <f t="shared" si="72"/>
        <v>44842</v>
      </c>
      <c r="DC32" s="5">
        <f t="shared" si="179"/>
        <v>44847</v>
      </c>
      <c r="DD32" s="28">
        <f t="shared" si="73"/>
        <v>44847</v>
      </c>
      <c r="DE32" s="5">
        <f t="shared" si="74"/>
        <v>44851</v>
      </c>
      <c r="DF32" s="5">
        <f t="shared" si="180"/>
        <v>44853</v>
      </c>
      <c r="DG32" s="5">
        <f t="shared" si="75"/>
        <v>44853</v>
      </c>
      <c r="DH32" s="5">
        <f t="shared" si="76"/>
        <v>44859</v>
      </c>
      <c r="DI32" s="5">
        <f t="shared" si="77"/>
        <v>44862</v>
      </c>
      <c r="DJ32" s="12">
        <f t="shared" si="78"/>
        <v>44872</v>
      </c>
      <c r="DK32" s="24"/>
      <c r="DL32" s="5">
        <f t="shared" si="79"/>
        <v>44870</v>
      </c>
      <c r="DM32" s="5">
        <f t="shared" si="181"/>
        <v>44875</v>
      </c>
      <c r="DN32" s="28">
        <f t="shared" si="80"/>
        <v>44875</v>
      </c>
      <c r="DO32" s="5">
        <f t="shared" si="81"/>
        <v>44879</v>
      </c>
      <c r="DP32" s="5">
        <f t="shared" si="182"/>
        <v>44881</v>
      </c>
      <c r="DQ32" s="5">
        <f t="shared" si="82"/>
        <v>44881</v>
      </c>
      <c r="DR32" s="5">
        <f t="shared" si="83"/>
        <v>44887</v>
      </c>
      <c r="DS32" s="5">
        <f t="shared" si="84"/>
        <v>44890</v>
      </c>
      <c r="DT32" s="12">
        <f t="shared" si="85"/>
        <v>44900</v>
      </c>
      <c r="DU32" s="24"/>
      <c r="DV32" s="5">
        <f t="shared" si="86"/>
        <v>44898</v>
      </c>
      <c r="DW32" s="5">
        <f t="shared" si="183"/>
        <v>44903</v>
      </c>
      <c r="DX32" s="28">
        <f t="shared" si="87"/>
        <v>44903</v>
      </c>
      <c r="DY32" s="5">
        <f t="shared" si="88"/>
        <v>44907</v>
      </c>
      <c r="DZ32" s="5">
        <f t="shared" si="184"/>
        <v>44909</v>
      </c>
      <c r="EA32" s="5">
        <f t="shared" si="89"/>
        <v>44909</v>
      </c>
      <c r="EB32" s="5">
        <f t="shared" si="90"/>
        <v>44915</v>
      </c>
      <c r="EC32" s="5">
        <f t="shared" si="91"/>
        <v>44918</v>
      </c>
      <c r="ED32" s="12">
        <f t="shared" si="92"/>
        <v>44928</v>
      </c>
      <c r="EE32" s="24"/>
      <c r="EF32" s="37"/>
      <c r="EG32" s="37"/>
      <c r="EH32" s="37"/>
      <c r="EI32" s="37"/>
      <c r="EJ32" s="37"/>
      <c r="EK32" s="37"/>
    </row>
    <row r="33" spans="1:141" ht="11.25" customHeight="1">
      <c r="A33" s="4" t="s">
        <v>163</v>
      </c>
      <c r="B33" s="4" t="s">
        <v>123</v>
      </c>
      <c r="C33" s="3" t="e">
        <f t="shared" si="0"/>
        <v>#N/A</v>
      </c>
      <c r="D33" s="49" t="e">
        <f t="shared" si="1"/>
        <v>#N/A</v>
      </c>
      <c r="E33" s="41"/>
      <c r="F33" s="5" t="e">
        <f t="shared" si="2"/>
        <v>#N/A</v>
      </c>
      <c r="G33" s="5" t="e">
        <f t="shared" si="159"/>
        <v>#N/A</v>
      </c>
      <c r="H33" s="28" t="e">
        <f t="shared" si="3"/>
        <v>#N/A</v>
      </c>
      <c r="I33" s="5" t="e">
        <f t="shared" si="4"/>
        <v>#N/A</v>
      </c>
      <c r="J33" s="5">
        <f t="shared" si="160"/>
        <v>44573</v>
      </c>
      <c r="K33" s="5">
        <f t="shared" si="5"/>
        <v>44573</v>
      </c>
      <c r="L33" s="5">
        <f t="shared" si="6"/>
        <v>44579</v>
      </c>
      <c r="M33" s="5">
        <f t="shared" si="7"/>
        <v>44582</v>
      </c>
      <c r="N33" s="12">
        <f t="shared" si="8"/>
        <v>44592</v>
      </c>
      <c r="O33" s="24"/>
      <c r="P33" s="5" t="e">
        <f t="shared" si="9"/>
        <v>#N/A</v>
      </c>
      <c r="Q33" s="5" t="e">
        <f t="shared" si="161"/>
        <v>#N/A</v>
      </c>
      <c r="R33" s="28" t="e">
        <f t="shared" si="10"/>
        <v>#N/A</v>
      </c>
      <c r="S33" s="5" t="e">
        <f t="shared" si="11"/>
        <v>#N/A</v>
      </c>
      <c r="T33" s="5">
        <f t="shared" si="162"/>
        <v>44601</v>
      </c>
      <c r="U33" s="5">
        <f t="shared" si="12"/>
        <v>44601</v>
      </c>
      <c r="V33" s="5">
        <f t="shared" si="13"/>
        <v>44607</v>
      </c>
      <c r="W33" s="5">
        <f t="shared" si="14"/>
        <v>44610</v>
      </c>
      <c r="X33" s="12">
        <f t="shared" si="15"/>
        <v>44620</v>
      </c>
      <c r="Y33" s="24"/>
      <c r="Z33" s="5" t="e">
        <f t="shared" si="16"/>
        <v>#N/A</v>
      </c>
      <c r="AA33" s="5" t="e">
        <f t="shared" si="163"/>
        <v>#N/A</v>
      </c>
      <c r="AB33" s="28" t="e">
        <f t="shared" si="17"/>
        <v>#N/A</v>
      </c>
      <c r="AC33" s="5" t="e">
        <f t="shared" si="18"/>
        <v>#N/A</v>
      </c>
      <c r="AD33" s="5">
        <f t="shared" si="164"/>
        <v>44629</v>
      </c>
      <c r="AE33" s="5">
        <f t="shared" si="19"/>
        <v>44629</v>
      </c>
      <c r="AF33" s="5">
        <f t="shared" si="20"/>
        <v>44635</v>
      </c>
      <c r="AG33" s="5">
        <f t="shared" si="21"/>
        <v>44638</v>
      </c>
      <c r="AH33" s="12">
        <f t="shared" si="22"/>
        <v>44648</v>
      </c>
      <c r="AI33" s="24"/>
      <c r="AJ33" s="5" t="e">
        <f t="shared" si="23"/>
        <v>#N/A</v>
      </c>
      <c r="AK33" s="5" t="e">
        <f t="shared" si="165"/>
        <v>#N/A</v>
      </c>
      <c r="AL33" s="28" t="e">
        <f t="shared" si="24"/>
        <v>#N/A</v>
      </c>
      <c r="AM33" s="5" t="e">
        <f t="shared" si="25"/>
        <v>#N/A</v>
      </c>
      <c r="AN33" s="5">
        <f t="shared" si="166"/>
        <v>44657</v>
      </c>
      <c r="AO33" s="5">
        <f t="shared" si="26"/>
        <v>44657</v>
      </c>
      <c r="AP33" s="5">
        <f t="shared" si="27"/>
        <v>44663</v>
      </c>
      <c r="AQ33" s="5">
        <f t="shared" si="28"/>
        <v>44666</v>
      </c>
      <c r="AR33" s="12">
        <f t="shared" si="29"/>
        <v>44676</v>
      </c>
      <c r="AS33" s="24"/>
      <c r="AT33" s="5" t="e">
        <f t="shared" si="30"/>
        <v>#N/A</v>
      </c>
      <c r="AU33" s="5" t="e">
        <f t="shared" si="167"/>
        <v>#N/A</v>
      </c>
      <c r="AV33" s="28" t="e">
        <f t="shared" si="31"/>
        <v>#N/A</v>
      </c>
      <c r="AW33" s="5" t="e">
        <f t="shared" si="32"/>
        <v>#N/A</v>
      </c>
      <c r="AX33" s="5">
        <f t="shared" si="168"/>
        <v>44685</v>
      </c>
      <c r="AY33" s="5">
        <f t="shared" si="33"/>
        <v>44685</v>
      </c>
      <c r="AZ33" s="5">
        <f t="shared" si="34"/>
        <v>44691</v>
      </c>
      <c r="BA33" s="5">
        <f t="shared" si="35"/>
        <v>44694</v>
      </c>
      <c r="BB33" s="12">
        <f t="shared" si="36"/>
        <v>44704</v>
      </c>
      <c r="BC33" s="24"/>
      <c r="BD33" s="5" t="e">
        <f t="shared" si="37"/>
        <v>#N/A</v>
      </c>
      <c r="BE33" s="5" t="e">
        <f t="shared" si="169"/>
        <v>#N/A</v>
      </c>
      <c r="BF33" s="28" t="e">
        <f t="shared" si="38"/>
        <v>#N/A</v>
      </c>
      <c r="BG33" s="5" t="e">
        <f t="shared" si="39"/>
        <v>#N/A</v>
      </c>
      <c r="BH33" s="5">
        <f t="shared" si="170"/>
        <v>44713</v>
      </c>
      <c r="BI33" s="5">
        <f t="shared" si="40"/>
        <v>44713</v>
      </c>
      <c r="BJ33" s="5">
        <f t="shared" si="41"/>
        <v>44719</v>
      </c>
      <c r="BK33" s="5">
        <f t="shared" si="42"/>
        <v>44722</v>
      </c>
      <c r="BL33" s="12">
        <f t="shared" si="43"/>
        <v>44732</v>
      </c>
      <c r="BM33" s="24"/>
      <c r="BN33" s="5" t="e">
        <f t="shared" si="44"/>
        <v>#N/A</v>
      </c>
      <c r="BO33" s="5" t="e">
        <f t="shared" si="171"/>
        <v>#N/A</v>
      </c>
      <c r="BP33" s="28" t="e">
        <f t="shared" si="45"/>
        <v>#N/A</v>
      </c>
      <c r="BQ33" s="5" t="e">
        <f t="shared" si="46"/>
        <v>#N/A</v>
      </c>
      <c r="BR33" s="5">
        <f t="shared" si="172"/>
        <v>44741</v>
      </c>
      <c r="BS33" s="5">
        <f t="shared" si="47"/>
        <v>44741</v>
      </c>
      <c r="BT33" s="5">
        <f t="shared" si="48"/>
        <v>44747</v>
      </c>
      <c r="BU33" s="5">
        <f t="shared" si="49"/>
        <v>44750</v>
      </c>
      <c r="BV33" s="12">
        <f t="shared" si="50"/>
        <v>44760</v>
      </c>
      <c r="BW33" s="24"/>
      <c r="BX33" s="5" t="e">
        <f t="shared" si="51"/>
        <v>#N/A</v>
      </c>
      <c r="BY33" s="5" t="e">
        <f t="shared" si="173"/>
        <v>#N/A</v>
      </c>
      <c r="BZ33" s="28" t="e">
        <f t="shared" si="52"/>
        <v>#N/A</v>
      </c>
      <c r="CA33" s="5" t="e">
        <f t="shared" si="53"/>
        <v>#N/A</v>
      </c>
      <c r="CB33" s="5">
        <f t="shared" si="174"/>
        <v>44769</v>
      </c>
      <c r="CC33" s="5">
        <f t="shared" si="54"/>
        <v>44769</v>
      </c>
      <c r="CD33" s="5">
        <f t="shared" si="55"/>
        <v>44775</v>
      </c>
      <c r="CE33" s="5">
        <f t="shared" si="56"/>
        <v>44778</v>
      </c>
      <c r="CF33" s="12">
        <f t="shared" si="57"/>
        <v>44788</v>
      </c>
      <c r="CG33" s="24"/>
      <c r="CH33" s="5" t="e">
        <f t="shared" si="58"/>
        <v>#N/A</v>
      </c>
      <c r="CI33" s="5" t="e">
        <f t="shared" si="175"/>
        <v>#N/A</v>
      </c>
      <c r="CJ33" s="28" t="e">
        <f t="shared" si="59"/>
        <v>#N/A</v>
      </c>
      <c r="CK33" s="5" t="e">
        <f t="shared" si="60"/>
        <v>#N/A</v>
      </c>
      <c r="CL33" s="5">
        <f t="shared" si="176"/>
        <v>44797</v>
      </c>
      <c r="CM33" s="5">
        <f t="shared" si="61"/>
        <v>44797</v>
      </c>
      <c r="CN33" s="5">
        <f t="shared" si="62"/>
        <v>44803</v>
      </c>
      <c r="CO33" s="5">
        <f t="shared" si="63"/>
        <v>44806</v>
      </c>
      <c r="CP33" s="12">
        <f t="shared" si="64"/>
        <v>44816</v>
      </c>
      <c r="CQ33" s="24"/>
      <c r="CR33" s="5" t="e">
        <f t="shared" si="65"/>
        <v>#N/A</v>
      </c>
      <c r="CS33" s="5" t="e">
        <f t="shared" si="177"/>
        <v>#N/A</v>
      </c>
      <c r="CT33" s="28" t="e">
        <f t="shared" si="66"/>
        <v>#N/A</v>
      </c>
      <c r="CU33" s="5" t="e">
        <f t="shared" si="67"/>
        <v>#N/A</v>
      </c>
      <c r="CV33" s="5">
        <f t="shared" si="178"/>
        <v>44825</v>
      </c>
      <c r="CW33" s="5">
        <f t="shared" si="68"/>
        <v>44825</v>
      </c>
      <c r="CX33" s="5">
        <f t="shared" si="69"/>
        <v>44831</v>
      </c>
      <c r="CY33" s="5">
        <f t="shared" si="70"/>
        <v>44834</v>
      </c>
      <c r="CZ33" s="12">
        <f t="shared" si="71"/>
        <v>44844</v>
      </c>
      <c r="DA33" s="24"/>
      <c r="DB33" s="5" t="e">
        <f t="shared" si="72"/>
        <v>#N/A</v>
      </c>
      <c r="DC33" s="5" t="e">
        <f t="shared" si="179"/>
        <v>#N/A</v>
      </c>
      <c r="DD33" s="28" t="e">
        <f t="shared" si="73"/>
        <v>#N/A</v>
      </c>
      <c r="DE33" s="5" t="e">
        <f t="shared" si="74"/>
        <v>#N/A</v>
      </c>
      <c r="DF33" s="5">
        <f t="shared" si="180"/>
        <v>44853</v>
      </c>
      <c r="DG33" s="5">
        <f t="shared" si="75"/>
        <v>44853</v>
      </c>
      <c r="DH33" s="5">
        <f t="shared" si="76"/>
        <v>44859</v>
      </c>
      <c r="DI33" s="5">
        <f t="shared" si="77"/>
        <v>44862</v>
      </c>
      <c r="DJ33" s="12">
        <f t="shared" si="78"/>
        <v>44872</v>
      </c>
      <c r="DK33" s="24"/>
      <c r="DL33" s="5" t="e">
        <f t="shared" si="79"/>
        <v>#N/A</v>
      </c>
      <c r="DM33" s="5" t="e">
        <f t="shared" si="181"/>
        <v>#N/A</v>
      </c>
      <c r="DN33" s="28" t="e">
        <f t="shared" si="80"/>
        <v>#N/A</v>
      </c>
      <c r="DO33" s="5" t="e">
        <f t="shared" si="81"/>
        <v>#N/A</v>
      </c>
      <c r="DP33" s="5">
        <f t="shared" si="182"/>
        <v>44881</v>
      </c>
      <c r="DQ33" s="5">
        <f t="shared" si="82"/>
        <v>44881</v>
      </c>
      <c r="DR33" s="5">
        <f t="shared" si="83"/>
        <v>44887</v>
      </c>
      <c r="DS33" s="5">
        <f t="shared" si="84"/>
        <v>44890</v>
      </c>
      <c r="DT33" s="12">
        <f t="shared" si="85"/>
        <v>44900</v>
      </c>
      <c r="DU33" s="24"/>
      <c r="DV33" s="5" t="e">
        <f t="shared" si="86"/>
        <v>#N/A</v>
      </c>
      <c r="DW33" s="5" t="e">
        <f t="shared" si="183"/>
        <v>#N/A</v>
      </c>
      <c r="DX33" s="28" t="e">
        <f t="shared" si="87"/>
        <v>#N/A</v>
      </c>
      <c r="DY33" s="5" t="e">
        <f t="shared" si="88"/>
        <v>#N/A</v>
      </c>
      <c r="DZ33" s="5">
        <f t="shared" si="184"/>
        <v>44909</v>
      </c>
      <c r="EA33" s="5">
        <f t="shared" si="89"/>
        <v>44909</v>
      </c>
      <c r="EB33" s="5">
        <f t="shared" si="90"/>
        <v>44915</v>
      </c>
      <c r="EC33" s="5">
        <f t="shared" si="91"/>
        <v>44918</v>
      </c>
      <c r="ED33" s="12">
        <f t="shared" si="92"/>
        <v>44928</v>
      </c>
      <c r="EE33" s="24"/>
      <c r="EF33" s="37"/>
      <c r="EG33" s="37"/>
      <c r="EH33" s="37"/>
      <c r="EI33" s="37"/>
      <c r="EJ33" s="37"/>
      <c r="EK33" s="37"/>
    </row>
    <row r="34" spans="1:141" ht="11.25" customHeight="1">
      <c r="A34" s="4" t="s">
        <v>102</v>
      </c>
      <c r="B34" s="4" t="s">
        <v>103</v>
      </c>
      <c r="C34" s="3">
        <f t="shared" si="0"/>
        <v>3</v>
      </c>
      <c r="D34" s="49">
        <f t="shared" si="1"/>
        <v>31</v>
      </c>
      <c r="E34" s="41"/>
      <c r="F34" s="5">
        <f t="shared" si="2"/>
        <v>44561</v>
      </c>
      <c r="G34" s="5">
        <f t="shared" si="159"/>
        <v>44566</v>
      </c>
      <c r="H34" s="28">
        <f t="shared" si="3"/>
        <v>44566</v>
      </c>
      <c r="I34" s="5">
        <f t="shared" si="4"/>
        <v>44570</v>
      </c>
      <c r="J34" s="5">
        <f t="shared" si="160"/>
        <v>44573</v>
      </c>
      <c r="K34" s="5">
        <f t="shared" si="5"/>
        <v>44573</v>
      </c>
      <c r="L34" s="5">
        <f t="shared" si="6"/>
        <v>44579</v>
      </c>
      <c r="M34" s="5">
        <f t="shared" si="7"/>
        <v>44582</v>
      </c>
      <c r="N34" s="12">
        <f t="shared" si="8"/>
        <v>44592</v>
      </c>
      <c r="O34" s="24"/>
      <c r="P34" s="5">
        <f t="shared" si="9"/>
        <v>44589</v>
      </c>
      <c r="Q34" s="5">
        <f t="shared" si="161"/>
        <v>44594</v>
      </c>
      <c r="R34" s="28">
        <f t="shared" si="10"/>
        <v>44594</v>
      </c>
      <c r="S34" s="5">
        <f t="shared" si="11"/>
        <v>44598</v>
      </c>
      <c r="T34" s="5">
        <f t="shared" si="162"/>
        <v>44601</v>
      </c>
      <c r="U34" s="5">
        <f t="shared" si="12"/>
        <v>44601</v>
      </c>
      <c r="V34" s="5">
        <f t="shared" si="13"/>
        <v>44607</v>
      </c>
      <c r="W34" s="5">
        <f t="shared" si="14"/>
        <v>44610</v>
      </c>
      <c r="X34" s="12">
        <f t="shared" si="15"/>
        <v>44620</v>
      </c>
      <c r="Y34" s="24"/>
      <c r="Z34" s="5">
        <f t="shared" si="16"/>
        <v>44617</v>
      </c>
      <c r="AA34" s="5">
        <f t="shared" si="163"/>
        <v>44622</v>
      </c>
      <c r="AB34" s="28">
        <f t="shared" si="17"/>
        <v>44622</v>
      </c>
      <c r="AC34" s="5">
        <f t="shared" si="18"/>
        <v>44626</v>
      </c>
      <c r="AD34" s="5">
        <f t="shared" si="164"/>
        <v>44629</v>
      </c>
      <c r="AE34" s="5">
        <f t="shared" si="19"/>
        <v>44629</v>
      </c>
      <c r="AF34" s="5">
        <f t="shared" si="20"/>
        <v>44635</v>
      </c>
      <c r="AG34" s="5">
        <f t="shared" si="21"/>
        <v>44638</v>
      </c>
      <c r="AH34" s="12">
        <f t="shared" si="22"/>
        <v>44648</v>
      </c>
      <c r="AI34" s="24"/>
      <c r="AJ34" s="5">
        <f t="shared" si="23"/>
        <v>44645</v>
      </c>
      <c r="AK34" s="5">
        <f t="shared" si="165"/>
        <v>44650</v>
      </c>
      <c r="AL34" s="28">
        <f t="shared" si="24"/>
        <v>44650</v>
      </c>
      <c r="AM34" s="5">
        <f t="shared" si="25"/>
        <v>44654</v>
      </c>
      <c r="AN34" s="5">
        <f t="shared" si="166"/>
        <v>44657</v>
      </c>
      <c r="AO34" s="5">
        <f t="shared" si="26"/>
        <v>44657</v>
      </c>
      <c r="AP34" s="5">
        <f t="shared" si="27"/>
        <v>44663</v>
      </c>
      <c r="AQ34" s="5">
        <f t="shared" si="28"/>
        <v>44666</v>
      </c>
      <c r="AR34" s="12">
        <f t="shared" si="29"/>
        <v>44676</v>
      </c>
      <c r="AS34" s="24"/>
      <c r="AT34" s="5">
        <f t="shared" si="30"/>
        <v>44673</v>
      </c>
      <c r="AU34" s="5">
        <f t="shared" si="167"/>
        <v>44678</v>
      </c>
      <c r="AV34" s="28">
        <f t="shared" si="31"/>
        <v>44678</v>
      </c>
      <c r="AW34" s="5">
        <f t="shared" si="32"/>
        <v>44682</v>
      </c>
      <c r="AX34" s="5">
        <f t="shared" si="168"/>
        <v>44685</v>
      </c>
      <c r="AY34" s="5">
        <f t="shared" si="33"/>
        <v>44685</v>
      </c>
      <c r="AZ34" s="5">
        <f t="shared" si="34"/>
        <v>44691</v>
      </c>
      <c r="BA34" s="5">
        <f t="shared" si="35"/>
        <v>44694</v>
      </c>
      <c r="BB34" s="12">
        <f t="shared" si="36"/>
        <v>44704</v>
      </c>
      <c r="BC34" s="24"/>
      <c r="BD34" s="5">
        <f t="shared" si="37"/>
        <v>44701</v>
      </c>
      <c r="BE34" s="5">
        <f t="shared" si="169"/>
        <v>44706</v>
      </c>
      <c r="BF34" s="28">
        <f t="shared" si="38"/>
        <v>44706</v>
      </c>
      <c r="BG34" s="5">
        <f t="shared" si="39"/>
        <v>44710</v>
      </c>
      <c r="BH34" s="5">
        <f t="shared" si="170"/>
        <v>44713</v>
      </c>
      <c r="BI34" s="5">
        <f t="shared" si="40"/>
        <v>44713</v>
      </c>
      <c r="BJ34" s="5">
        <f t="shared" si="41"/>
        <v>44719</v>
      </c>
      <c r="BK34" s="5">
        <f t="shared" si="42"/>
        <v>44722</v>
      </c>
      <c r="BL34" s="12">
        <f t="shared" si="43"/>
        <v>44732</v>
      </c>
      <c r="BM34" s="24"/>
      <c r="BN34" s="5">
        <f t="shared" si="44"/>
        <v>44729</v>
      </c>
      <c r="BO34" s="5">
        <f t="shared" si="171"/>
        <v>44734</v>
      </c>
      <c r="BP34" s="28">
        <f t="shared" si="45"/>
        <v>44734</v>
      </c>
      <c r="BQ34" s="5">
        <f t="shared" si="46"/>
        <v>44738</v>
      </c>
      <c r="BR34" s="5">
        <f t="shared" si="172"/>
        <v>44741</v>
      </c>
      <c r="BS34" s="5">
        <f t="shared" si="47"/>
        <v>44741</v>
      </c>
      <c r="BT34" s="5">
        <f t="shared" si="48"/>
        <v>44747</v>
      </c>
      <c r="BU34" s="5">
        <f t="shared" si="49"/>
        <v>44750</v>
      </c>
      <c r="BV34" s="12">
        <f t="shared" si="50"/>
        <v>44760</v>
      </c>
      <c r="BW34" s="24"/>
      <c r="BX34" s="5">
        <f t="shared" si="51"/>
        <v>44757</v>
      </c>
      <c r="BY34" s="5">
        <f t="shared" si="173"/>
        <v>44762</v>
      </c>
      <c r="BZ34" s="28">
        <f t="shared" si="52"/>
        <v>44762</v>
      </c>
      <c r="CA34" s="5">
        <f t="shared" si="53"/>
        <v>44766</v>
      </c>
      <c r="CB34" s="5">
        <f t="shared" si="174"/>
        <v>44769</v>
      </c>
      <c r="CC34" s="5">
        <f t="shared" si="54"/>
        <v>44769</v>
      </c>
      <c r="CD34" s="5">
        <f t="shared" si="55"/>
        <v>44775</v>
      </c>
      <c r="CE34" s="5">
        <f t="shared" si="56"/>
        <v>44778</v>
      </c>
      <c r="CF34" s="12">
        <f t="shared" si="57"/>
        <v>44788</v>
      </c>
      <c r="CG34" s="24"/>
      <c r="CH34" s="5">
        <f t="shared" si="58"/>
        <v>44785</v>
      </c>
      <c r="CI34" s="5">
        <f t="shared" si="175"/>
        <v>44790</v>
      </c>
      <c r="CJ34" s="28">
        <f t="shared" si="59"/>
        <v>44790</v>
      </c>
      <c r="CK34" s="5">
        <f t="shared" si="60"/>
        <v>44794</v>
      </c>
      <c r="CL34" s="5">
        <f t="shared" si="176"/>
        <v>44797</v>
      </c>
      <c r="CM34" s="5">
        <f t="shared" si="61"/>
        <v>44797</v>
      </c>
      <c r="CN34" s="5">
        <f t="shared" si="62"/>
        <v>44803</v>
      </c>
      <c r="CO34" s="5">
        <f t="shared" si="63"/>
        <v>44806</v>
      </c>
      <c r="CP34" s="12">
        <f t="shared" si="64"/>
        <v>44816</v>
      </c>
      <c r="CQ34" s="24"/>
      <c r="CR34" s="5">
        <f t="shared" si="65"/>
        <v>44813</v>
      </c>
      <c r="CS34" s="5">
        <f t="shared" si="177"/>
        <v>44818</v>
      </c>
      <c r="CT34" s="28">
        <f t="shared" si="66"/>
        <v>44818</v>
      </c>
      <c r="CU34" s="5">
        <f t="shared" si="67"/>
        <v>44822</v>
      </c>
      <c r="CV34" s="5">
        <f t="shared" si="178"/>
        <v>44825</v>
      </c>
      <c r="CW34" s="5">
        <f t="shared" si="68"/>
        <v>44825</v>
      </c>
      <c r="CX34" s="5">
        <f t="shared" si="69"/>
        <v>44831</v>
      </c>
      <c r="CY34" s="5">
        <f t="shared" si="70"/>
        <v>44834</v>
      </c>
      <c r="CZ34" s="12">
        <f t="shared" si="71"/>
        <v>44844</v>
      </c>
      <c r="DA34" s="24"/>
      <c r="DB34" s="5">
        <f t="shared" si="72"/>
        <v>44841</v>
      </c>
      <c r="DC34" s="5">
        <f t="shared" si="179"/>
        <v>44846</v>
      </c>
      <c r="DD34" s="28">
        <f t="shared" si="73"/>
        <v>44846</v>
      </c>
      <c r="DE34" s="5">
        <f t="shared" si="74"/>
        <v>44850</v>
      </c>
      <c r="DF34" s="5">
        <f t="shared" si="180"/>
        <v>44853</v>
      </c>
      <c r="DG34" s="5">
        <f t="shared" si="75"/>
        <v>44853</v>
      </c>
      <c r="DH34" s="5">
        <f t="shared" si="76"/>
        <v>44859</v>
      </c>
      <c r="DI34" s="5">
        <f t="shared" si="77"/>
        <v>44862</v>
      </c>
      <c r="DJ34" s="12">
        <f t="shared" si="78"/>
        <v>44872</v>
      </c>
      <c r="DK34" s="24"/>
      <c r="DL34" s="5">
        <f t="shared" si="79"/>
        <v>44869</v>
      </c>
      <c r="DM34" s="5">
        <f t="shared" si="181"/>
        <v>44874</v>
      </c>
      <c r="DN34" s="28">
        <f t="shared" si="80"/>
        <v>44874</v>
      </c>
      <c r="DO34" s="5">
        <f t="shared" si="81"/>
        <v>44878</v>
      </c>
      <c r="DP34" s="5">
        <f t="shared" si="182"/>
        <v>44881</v>
      </c>
      <c r="DQ34" s="5">
        <f t="shared" si="82"/>
        <v>44881</v>
      </c>
      <c r="DR34" s="5">
        <f t="shared" si="83"/>
        <v>44887</v>
      </c>
      <c r="DS34" s="5">
        <f t="shared" si="84"/>
        <v>44890</v>
      </c>
      <c r="DT34" s="12">
        <f t="shared" si="85"/>
        <v>44900</v>
      </c>
      <c r="DU34" s="24"/>
      <c r="DV34" s="5">
        <f t="shared" si="86"/>
        <v>44897</v>
      </c>
      <c r="DW34" s="5">
        <f t="shared" si="183"/>
        <v>44902</v>
      </c>
      <c r="DX34" s="28">
        <f t="shared" si="87"/>
        <v>44902</v>
      </c>
      <c r="DY34" s="5">
        <f t="shared" si="88"/>
        <v>44906</v>
      </c>
      <c r="DZ34" s="5">
        <f t="shared" si="184"/>
        <v>44909</v>
      </c>
      <c r="EA34" s="5">
        <f t="shared" si="89"/>
        <v>44909</v>
      </c>
      <c r="EB34" s="5">
        <f t="shared" si="90"/>
        <v>44915</v>
      </c>
      <c r="EC34" s="5">
        <f t="shared" si="91"/>
        <v>44918</v>
      </c>
      <c r="ED34" s="12">
        <f t="shared" si="92"/>
        <v>44928</v>
      </c>
      <c r="EE34" s="24"/>
      <c r="EF34" s="37"/>
      <c r="EG34" s="37"/>
      <c r="EH34" s="37"/>
      <c r="EI34" s="37"/>
      <c r="EJ34" s="37"/>
      <c r="EK34" s="37"/>
    </row>
    <row r="35" spans="1:141" ht="11.25" customHeight="1">
      <c r="A35" s="4" t="s">
        <v>109</v>
      </c>
      <c r="B35" s="4" t="s">
        <v>110</v>
      </c>
      <c r="C35" s="3">
        <f t="shared" si="0"/>
        <v>2</v>
      </c>
      <c r="D35" s="49">
        <f t="shared" si="1"/>
        <v>30</v>
      </c>
      <c r="E35" s="41"/>
      <c r="F35" s="5">
        <f t="shared" si="2"/>
        <v>44562</v>
      </c>
      <c r="G35" s="5">
        <f t="shared" si="159"/>
        <v>44567</v>
      </c>
      <c r="H35" s="28">
        <f t="shared" si="3"/>
        <v>44567</v>
      </c>
      <c r="I35" s="5">
        <f t="shared" si="4"/>
        <v>44571</v>
      </c>
      <c r="J35" s="5">
        <f t="shared" si="160"/>
        <v>44573</v>
      </c>
      <c r="K35" s="5">
        <f t="shared" si="5"/>
        <v>44573</v>
      </c>
      <c r="L35" s="5">
        <f t="shared" si="6"/>
        <v>44579</v>
      </c>
      <c r="M35" s="5">
        <f t="shared" si="7"/>
        <v>44582</v>
      </c>
      <c r="N35" s="12">
        <f t="shared" si="8"/>
        <v>44592</v>
      </c>
      <c r="O35" s="24"/>
      <c r="P35" s="5">
        <f t="shared" si="9"/>
        <v>44590</v>
      </c>
      <c r="Q35" s="5">
        <f t="shared" si="161"/>
        <v>44595</v>
      </c>
      <c r="R35" s="28">
        <f t="shared" si="10"/>
        <v>44595</v>
      </c>
      <c r="S35" s="5">
        <f t="shared" si="11"/>
        <v>44599</v>
      </c>
      <c r="T35" s="5">
        <f t="shared" si="162"/>
        <v>44601</v>
      </c>
      <c r="U35" s="5">
        <f t="shared" si="12"/>
        <v>44601</v>
      </c>
      <c r="V35" s="5">
        <f t="shared" si="13"/>
        <v>44607</v>
      </c>
      <c r="W35" s="5">
        <f t="shared" si="14"/>
        <v>44610</v>
      </c>
      <c r="X35" s="12">
        <f t="shared" si="15"/>
        <v>44620</v>
      </c>
      <c r="Y35" s="24"/>
      <c r="Z35" s="5">
        <f t="shared" si="16"/>
        <v>44618</v>
      </c>
      <c r="AA35" s="5">
        <f t="shared" si="163"/>
        <v>44623</v>
      </c>
      <c r="AB35" s="28">
        <f t="shared" si="17"/>
        <v>44623</v>
      </c>
      <c r="AC35" s="5">
        <f t="shared" si="18"/>
        <v>44627</v>
      </c>
      <c r="AD35" s="5">
        <f t="shared" si="164"/>
        <v>44629</v>
      </c>
      <c r="AE35" s="5">
        <f t="shared" si="19"/>
        <v>44629</v>
      </c>
      <c r="AF35" s="5">
        <f t="shared" si="20"/>
        <v>44635</v>
      </c>
      <c r="AG35" s="5">
        <f t="shared" si="21"/>
        <v>44638</v>
      </c>
      <c r="AH35" s="12">
        <f t="shared" si="22"/>
        <v>44648</v>
      </c>
      <c r="AI35" s="24"/>
      <c r="AJ35" s="5">
        <f t="shared" si="23"/>
        <v>44646</v>
      </c>
      <c r="AK35" s="5">
        <f t="shared" si="165"/>
        <v>44651</v>
      </c>
      <c r="AL35" s="28">
        <f t="shared" si="24"/>
        <v>44651</v>
      </c>
      <c r="AM35" s="5">
        <f t="shared" si="25"/>
        <v>44655</v>
      </c>
      <c r="AN35" s="5">
        <f t="shared" si="166"/>
        <v>44657</v>
      </c>
      <c r="AO35" s="5">
        <f t="shared" si="26"/>
        <v>44657</v>
      </c>
      <c r="AP35" s="5">
        <f t="shared" si="27"/>
        <v>44663</v>
      </c>
      <c r="AQ35" s="5">
        <f t="shared" si="28"/>
        <v>44666</v>
      </c>
      <c r="AR35" s="12">
        <f t="shared" si="29"/>
        <v>44676</v>
      </c>
      <c r="AS35" s="24"/>
      <c r="AT35" s="5">
        <f t="shared" si="30"/>
        <v>44674</v>
      </c>
      <c r="AU35" s="5">
        <f t="shared" si="167"/>
        <v>44679</v>
      </c>
      <c r="AV35" s="28">
        <f t="shared" si="31"/>
        <v>44679</v>
      </c>
      <c r="AW35" s="5">
        <f t="shared" si="32"/>
        <v>44683</v>
      </c>
      <c r="AX35" s="5">
        <f t="shared" si="168"/>
        <v>44685</v>
      </c>
      <c r="AY35" s="5">
        <f t="shared" si="33"/>
        <v>44685</v>
      </c>
      <c r="AZ35" s="5">
        <f t="shared" si="34"/>
        <v>44691</v>
      </c>
      <c r="BA35" s="5">
        <f t="shared" si="35"/>
        <v>44694</v>
      </c>
      <c r="BB35" s="12">
        <f t="shared" si="36"/>
        <v>44704</v>
      </c>
      <c r="BC35" s="24"/>
      <c r="BD35" s="5">
        <f t="shared" si="37"/>
        <v>44702</v>
      </c>
      <c r="BE35" s="5">
        <f t="shared" si="169"/>
        <v>44707</v>
      </c>
      <c r="BF35" s="28">
        <f t="shared" si="38"/>
        <v>44707</v>
      </c>
      <c r="BG35" s="5">
        <f t="shared" si="39"/>
        <v>44711</v>
      </c>
      <c r="BH35" s="5">
        <f t="shared" si="170"/>
        <v>44713</v>
      </c>
      <c r="BI35" s="5">
        <f t="shared" si="40"/>
        <v>44713</v>
      </c>
      <c r="BJ35" s="5">
        <f t="shared" si="41"/>
        <v>44719</v>
      </c>
      <c r="BK35" s="5">
        <f t="shared" si="42"/>
        <v>44722</v>
      </c>
      <c r="BL35" s="12">
        <f t="shared" si="43"/>
        <v>44732</v>
      </c>
      <c r="BM35" s="24"/>
      <c r="BN35" s="5">
        <f t="shared" si="44"/>
        <v>44730</v>
      </c>
      <c r="BO35" s="5">
        <f t="shared" si="171"/>
        <v>44735</v>
      </c>
      <c r="BP35" s="28">
        <f t="shared" si="45"/>
        <v>44735</v>
      </c>
      <c r="BQ35" s="5">
        <f t="shared" si="46"/>
        <v>44739</v>
      </c>
      <c r="BR35" s="5">
        <f t="shared" si="172"/>
        <v>44741</v>
      </c>
      <c r="BS35" s="5">
        <f t="shared" si="47"/>
        <v>44741</v>
      </c>
      <c r="BT35" s="5">
        <f t="shared" si="48"/>
        <v>44747</v>
      </c>
      <c r="BU35" s="5">
        <f t="shared" si="49"/>
        <v>44750</v>
      </c>
      <c r="BV35" s="12">
        <f t="shared" si="50"/>
        <v>44760</v>
      </c>
      <c r="BW35" s="24"/>
      <c r="BX35" s="5">
        <f t="shared" si="51"/>
        <v>44758</v>
      </c>
      <c r="BY35" s="5">
        <f t="shared" si="173"/>
        <v>44763</v>
      </c>
      <c r="BZ35" s="28">
        <f t="shared" si="52"/>
        <v>44763</v>
      </c>
      <c r="CA35" s="5">
        <f t="shared" si="53"/>
        <v>44767</v>
      </c>
      <c r="CB35" s="5">
        <f t="shared" si="174"/>
        <v>44769</v>
      </c>
      <c r="CC35" s="5">
        <f t="shared" si="54"/>
        <v>44769</v>
      </c>
      <c r="CD35" s="5">
        <f t="shared" si="55"/>
        <v>44775</v>
      </c>
      <c r="CE35" s="5">
        <f t="shared" si="56"/>
        <v>44778</v>
      </c>
      <c r="CF35" s="12">
        <f t="shared" si="57"/>
        <v>44788</v>
      </c>
      <c r="CG35" s="24"/>
      <c r="CH35" s="5">
        <f t="shared" si="58"/>
        <v>44786</v>
      </c>
      <c r="CI35" s="5">
        <f t="shared" si="175"/>
        <v>44791</v>
      </c>
      <c r="CJ35" s="28">
        <f t="shared" si="59"/>
        <v>44791</v>
      </c>
      <c r="CK35" s="5">
        <f t="shared" si="60"/>
        <v>44795</v>
      </c>
      <c r="CL35" s="5">
        <f t="shared" si="176"/>
        <v>44797</v>
      </c>
      <c r="CM35" s="5">
        <f t="shared" si="61"/>
        <v>44797</v>
      </c>
      <c r="CN35" s="5">
        <f t="shared" si="62"/>
        <v>44803</v>
      </c>
      <c r="CO35" s="5">
        <f t="shared" si="63"/>
        <v>44806</v>
      </c>
      <c r="CP35" s="12">
        <f t="shared" si="64"/>
        <v>44816</v>
      </c>
      <c r="CQ35" s="24"/>
      <c r="CR35" s="5">
        <f t="shared" si="65"/>
        <v>44814</v>
      </c>
      <c r="CS35" s="5">
        <f t="shared" si="177"/>
        <v>44819</v>
      </c>
      <c r="CT35" s="28">
        <f t="shared" si="66"/>
        <v>44819</v>
      </c>
      <c r="CU35" s="5">
        <f t="shared" si="67"/>
        <v>44823</v>
      </c>
      <c r="CV35" s="5">
        <f t="shared" si="178"/>
        <v>44825</v>
      </c>
      <c r="CW35" s="5">
        <f t="shared" si="68"/>
        <v>44825</v>
      </c>
      <c r="CX35" s="5">
        <f t="shared" si="69"/>
        <v>44831</v>
      </c>
      <c r="CY35" s="5">
        <f t="shared" si="70"/>
        <v>44834</v>
      </c>
      <c r="CZ35" s="12">
        <f t="shared" si="71"/>
        <v>44844</v>
      </c>
      <c r="DA35" s="24"/>
      <c r="DB35" s="5">
        <f t="shared" si="72"/>
        <v>44842</v>
      </c>
      <c r="DC35" s="5">
        <f t="shared" si="179"/>
        <v>44847</v>
      </c>
      <c r="DD35" s="28">
        <f t="shared" si="73"/>
        <v>44847</v>
      </c>
      <c r="DE35" s="5">
        <f t="shared" si="74"/>
        <v>44851</v>
      </c>
      <c r="DF35" s="5">
        <f t="shared" si="180"/>
        <v>44853</v>
      </c>
      <c r="DG35" s="5">
        <f t="shared" si="75"/>
        <v>44853</v>
      </c>
      <c r="DH35" s="5">
        <f t="shared" si="76"/>
        <v>44859</v>
      </c>
      <c r="DI35" s="5">
        <f t="shared" si="77"/>
        <v>44862</v>
      </c>
      <c r="DJ35" s="12">
        <f t="shared" si="78"/>
        <v>44872</v>
      </c>
      <c r="DK35" s="24"/>
      <c r="DL35" s="5">
        <f t="shared" si="79"/>
        <v>44870</v>
      </c>
      <c r="DM35" s="5">
        <f t="shared" si="181"/>
        <v>44875</v>
      </c>
      <c r="DN35" s="28">
        <f t="shared" si="80"/>
        <v>44875</v>
      </c>
      <c r="DO35" s="5">
        <f t="shared" si="81"/>
        <v>44879</v>
      </c>
      <c r="DP35" s="5">
        <f t="shared" si="182"/>
        <v>44881</v>
      </c>
      <c r="DQ35" s="5">
        <f t="shared" si="82"/>
        <v>44881</v>
      </c>
      <c r="DR35" s="5">
        <f t="shared" si="83"/>
        <v>44887</v>
      </c>
      <c r="DS35" s="5">
        <f t="shared" si="84"/>
        <v>44890</v>
      </c>
      <c r="DT35" s="12">
        <f t="shared" si="85"/>
        <v>44900</v>
      </c>
      <c r="DU35" s="24"/>
      <c r="DV35" s="5">
        <f t="shared" si="86"/>
        <v>44898</v>
      </c>
      <c r="DW35" s="5">
        <f t="shared" si="183"/>
        <v>44903</v>
      </c>
      <c r="DX35" s="28">
        <f t="shared" si="87"/>
        <v>44903</v>
      </c>
      <c r="DY35" s="5">
        <f t="shared" si="88"/>
        <v>44907</v>
      </c>
      <c r="DZ35" s="5">
        <f t="shared" si="184"/>
        <v>44909</v>
      </c>
      <c r="EA35" s="5">
        <f t="shared" si="89"/>
        <v>44909</v>
      </c>
      <c r="EB35" s="5">
        <f t="shared" si="90"/>
        <v>44915</v>
      </c>
      <c r="EC35" s="5">
        <f t="shared" si="91"/>
        <v>44918</v>
      </c>
      <c r="ED35" s="12">
        <f t="shared" si="92"/>
        <v>44928</v>
      </c>
      <c r="EE35" s="24"/>
      <c r="EF35" s="37"/>
      <c r="EG35" s="37"/>
      <c r="EH35" s="37"/>
      <c r="EI35" s="37"/>
      <c r="EJ35" s="37"/>
      <c r="EK35" s="37"/>
    </row>
    <row r="36" spans="1:141" ht="11.25" customHeight="1">
      <c r="A36" s="4" t="s">
        <v>61</v>
      </c>
      <c r="B36" s="4" t="s">
        <v>62</v>
      </c>
      <c r="C36" s="3">
        <f t="shared" si="0"/>
        <v>2</v>
      </c>
      <c r="D36" s="49">
        <f t="shared" si="1"/>
        <v>30</v>
      </c>
      <c r="E36" s="41"/>
      <c r="F36" s="5">
        <f t="shared" si="2"/>
        <v>44562</v>
      </c>
      <c r="G36" s="5">
        <f t="shared" si="159"/>
        <v>44567</v>
      </c>
      <c r="H36" s="28">
        <f t="shared" si="3"/>
        <v>44567</v>
      </c>
      <c r="I36" s="5">
        <f t="shared" si="4"/>
        <v>44571</v>
      </c>
      <c r="J36" s="5">
        <f t="shared" si="160"/>
        <v>44573</v>
      </c>
      <c r="K36" s="5">
        <f t="shared" si="5"/>
        <v>44573</v>
      </c>
      <c r="L36" s="5">
        <f t="shared" si="6"/>
        <v>44579</v>
      </c>
      <c r="M36" s="5">
        <f t="shared" si="7"/>
        <v>44582</v>
      </c>
      <c r="N36" s="12">
        <f t="shared" si="8"/>
        <v>44592</v>
      </c>
      <c r="O36" s="24"/>
      <c r="P36" s="5">
        <f t="shared" si="9"/>
        <v>44590</v>
      </c>
      <c r="Q36" s="5">
        <f t="shared" si="161"/>
        <v>44595</v>
      </c>
      <c r="R36" s="28">
        <f t="shared" si="10"/>
        <v>44595</v>
      </c>
      <c r="S36" s="5">
        <f t="shared" si="11"/>
        <v>44599</v>
      </c>
      <c r="T36" s="5">
        <f t="shared" si="162"/>
        <v>44601</v>
      </c>
      <c r="U36" s="5">
        <f t="shared" si="12"/>
        <v>44601</v>
      </c>
      <c r="V36" s="5">
        <f t="shared" si="13"/>
        <v>44607</v>
      </c>
      <c r="W36" s="5">
        <f t="shared" si="14"/>
        <v>44610</v>
      </c>
      <c r="X36" s="12">
        <f t="shared" si="15"/>
        <v>44620</v>
      </c>
      <c r="Y36" s="24"/>
      <c r="Z36" s="5">
        <f t="shared" si="16"/>
        <v>44618</v>
      </c>
      <c r="AA36" s="5">
        <f t="shared" si="163"/>
        <v>44623</v>
      </c>
      <c r="AB36" s="28">
        <f t="shared" si="17"/>
        <v>44623</v>
      </c>
      <c r="AC36" s="5">
        <f t="shared" si="18"/>
        <v>44627</v>
      </c>
      <c r="AD36" s="5">
        <f t="shared" si="164"/>
        <v>44629</v>
      </c>
      <c r="AE36" s="5">
        <f t="shared" si="19"/>
        <v>44629</v>
      </c>
      <c r="AF36" s="5">
        <f t="shared" si="20"/>
        <v>44635</v>
      </c>
      <c r="AG36" s="5">
        <f t="shared" si="21"/>
        <v>44638</v>
      </c>
      <c r="AH36" s="12">
        <f t="shared" si="22"/>
        <v>44648</v>
      </c>
      <c r="AI36" s="24"/>
      <c r="AJ36" s="5">
        <f t="shared" si="23"/>
        <v>44646</v>
      </c>
      <c r="AK36" s="5">
        <f t="shared" si="165"/>
        <v>44651</v>
      </c>
      <c r="AL36" s="28">
        <f t="shared" si="24"/>
        <v>44651</v>
      </c>
      <c r="AM36" s="5">
        <f t="shared" si="25"/>
        <v>44655</v>
      </c>
      <c r="AN36" s="5">
        <f t="shared" si="166"/>
        <v>44657</v>
      </c>
      <c r="AO36" s="5">
        <f t="shared" si="26"/>
        <v>44657</v>
      </c>
      <c r="AP36" s="5">
        <f t="shared" si="27"/>
        <v>44663</v>
      </c>
      <c r="AQ36" s="5">
        <f t="shared" si="28"/>
        <v>44666</v>
      </c>
      <c r="AR36" s="12">
        <f t="shared" si="29"/>
        <v>44676</v>
      </c>
      <c r="AS36" s="24"/>
      <c r="AT36" s="5">
        <f t="shared" si="30"/>
        <v>44674</v>
      </c>
      <c r="AU36" s="5">
        <f t="shared" si="167"/>
        <v>44679</v>
      </c>
      <c r="AV36" s="28">
        <f t="shared" si="31"/>
        <v>44679</v>
      </c>
      <c r="AW36" s="5">
        <f t="shared" si="32"/>
        <v>44683</v>
      </c>
      <c r="AX36" s="5">
        <f t="shared" si="168"/>
        <v>44685</v>
      </c>
      <c r="AY36" s="5">
        <f t="shared" si="33"/>
        <v>44685</v>
      </c>
      <c r="AZ36" s="5">
        <f t="shared" si="34"/>
        <v>44691</v>
      </c>
      <c r="BA36" s="5">
        <f t="shared" si="35"/>
        <v>44694</v>
      </c>
      <c r="BB36" s="12">
        <f t="shared" si="36"/>
        <v>44704</v>
      </c>
      <c r="BC36" s="24"/>
      <c r="BD36" s="5">
        <f t="shared" si="37"/>
        <v>44702</v>
      </c>
      <c r="BE36" s="5">
        <f t="shared" si="169"/>
        <v>44707</v>
      </c>
      <c r="BF36" s="28">
        <f t="shared" si="38"/>
        <v>44707</v>
      </c>
      <c r="BG36" s="5">
        <f t="shared" si="39"/>
        <v>44711</v>
      </c>
      <c r="BH36" s="5">
        <f t="shared" si="170"/>
        <v>44713</v>
      </c>
      <c r="BI36" s="5">
        <f t="shared" si="40"/>
        <v>44713</v>
      </c>
      <c r="BJ36" s="5">
        <f t="shared" si="41"/>
        <v>44719</v>
      </c>
      <c r="BK36" s="5">
        <f t="shared" si="42"/>
        <v>44722</v>
      </c>
      <c r="BL36" s="12">
        <f t="shared" si="43"/>
        <v>44732</v>
      </c>
      <c r="BM36" s="24"/>
      <c r="BN36" s="5">
        <f t="shared" si="44"/>
        <v>44730</v>
      </c>
      <c r="BO36" s="5">
        <f t="shared" si="171"/>
        <v>44735</v>
      </c>
      <c r="BP36" s="28">
        <f t="shared" si="45"/>
        <v>44735</v>
      </c>
      <c r="BQ36" s="5">
        <f t="shared" si="46"/>
        <v>44739</v>
      </c>
      <c r="BR36" s="5">
        <f t="shared" si="172"/>
        <v>44741</v>
      </c>
      <c r="BS36" s="5">
        <f t="shared" si="47"/>
        <v>44741</v>
      </c>
      <c r="BT36" s="5">
        <f t="shared" si="48"/>
        <v>44747</v>
      </c>
      <c r="BU36" s="5">
        <f t="shared" si="49"/>
        <v>44750</v>
      </c>
      <c r="BV36" s="12">
        <f t="shared" si="50"/>
        <v>44760</v>
      </c>
      <c r="BW36" s="24"/>
      <c r="BX36" s="5">
        <f t="shared" si="51"/>
        <v>44758</v>
      </c>
      <c r="BY36" s="5">
        <f t="shared" si="173"/>
        <v>44763</v>
      </c>
      <c r="BZ36" s="28">
        <f t="shared" si="52"/>
        <v>44763</v>
      </c>
      <c r="CA36" s="5">
        <f t="shared" si="53"/>
        <v>44767</v>
      </c>
      <c r="CB36" s="5">
        <f t="shared" si="174"/>
        <v>44769</v>
      </c>
      <c r="CC36" s="5">
        <f t="shared" si="54"/>
        <v>44769</v>
      </c>
      <c r="CD36" s="5">
        <f t="shared" si="55"/>
        <v>44775</v>
      </c>
      <c r="CE36" s="5">
        <f t="shared" si="56"/>
        <v>44778</v>
      </c>
      <c r="CF36" s="12">
        <f t="shared" si="57"/>
        <v>44788</v>
      </c>
      <c r="CG36" s="24"/>
      <c r="CH36" s="5">
        <f t="shared" si="58"/>
        <v>44786</v>
      </c>
      <c r="CI36" s="5">
        <f t="shared" si="175"/>
        <v>44791</v>
      </c>
      <c r="CJ36" s="28">
        <f t="shared" si="59"/>
        <v>44791</v>
      </c>
      <c r="CK36" s="5">
        <f t="shared" si="60"/>
        <v>44795</v>
      </c>
      <c r="CL36" s="5">
        <f t="shared" si="176"/>
        <v>44797</v>
      </c>
      <c r="CM36" s="5">
        <f t="shared" si="61"/>
        <v>44797</v>
      </c>
      <c r="CN36" s="5">
        <f t="shared" si="62"/>
        <v>44803</v>
      </c>
      <c r="CO36" s="5">
        <f t="shared" si="63"/>
        <v>44806</v>
      </c>
      <c r="CP36" s="12">
        <f t="shared" si="64"/>
        <v>44816</v>
      </c>
      <c r="CQ36" s="24"/>
      <c r="CR36" s="5">
        <f t="shared" si="65"/>
        <v>44814</v>
      </c>
      <c r="CS36" s="5">
        <f t="shared" si="177"/>
        <v>44819</v>
      </c>
      <c r="CT36" s="28">
        <f t="shared" si="66"/>
        <v>44819</v>
      </c>
      <c r="CU36" s="5">
        <f t="shared" si="67"/>
        <v>44823</v>
      </c>
      <c r="CV36" s="5">
        <f t="shared" si="178"/>
        <v>44825</v>
      </c>
      <c r="CW36" s="5">
        <f t="shared" si="68"/>
        <v>44825</v>
      </c>
      <c r="CX36" s="5">
        <f t="shared" si="69"/>
        <v>44831</v>
      </c>
      <c r="CY36" s="5">
        <f t="shared" si="70"/>
        <v>44834</v>
      </c>
      <c r="CZ36" s="12">
        <f t="shared" si="71"/>
        <v>44844</v>
      </c>
      <c r="DA36" s="24"/>
      <c r="DB36" s="5">
        <f t="shared" si="72"/>
        <v>44842</v>
      </c>
      <c r="DC36" s="5">
        <f t="shared" si="179"/>
        <v>44847</v>
      </c>
      <c r="DD36" s="28">
        <f t="shared" si="73"/>
        <v>44847</v>
      </c>
      <c r="DE36" s="5">
        <f t="shared" si="74"/>
        <v>44851</v>
      </c>
      <c r="DF36" s="5">
        <f t="shared" si="180"/>
        <v>44853</v>
      </c>
      <c r="DG36" s="5">
        <f t="shared" si="75"/>
        <v>44853</v>
      </c>
      <c r="DH36" s="5">
        <f t="shared" si="76"/>
        <v>44859</v>
      </c>
      <c r="DI36" s="5">
        <f t="shared" si="77"/>
        <v>44862</v>
      </c>
      <c r="DJ36" s="12">
        <f t="shared" si="78"/>
        <v>44872</v>
      </c>
      <c r="DK36" s="24"/>
      <c r="DL36" s="5">
        <f t="shared" si="79"/>
        <v>44870</v>
      </c>
      <c r="DM36" s="5">
        <f t="shared" si="181"/>
        <v>44875</v>
      </c>
      <c r="DN36" s="28">
        <f t="shared" si="80"/>
        <v>44875</v>
      </c>
      <c r="DO36" s="5">
        <f t="shared" si="81"/>
        <v>44879</v>
      </c>
      <c r="DP36" s="5">
        <f t="shared" si="182"/>
        <v>44881</v>
      </c>
      <c r="DQ36" s="5">
        <f t="shared" si="82"/>
        <v>44881</v>
      </c>
      <c r="DR36" s="5">
        <f t="shared" si="83"/>
        <v>44887</v>
      </c>
      <c r="DS36" s="5">
        <f t="shared" si="84"/>
        <v>44890</v>
      </c>
      <c r="DT36" s="12">
        <f t="shared" si="85"/>
        <v>44900</v>
      </c>
      <c r="DU36" s="24"/>
      <c r="DV36" s="5">
        <f t="shared" si="86"/>
        <v>44898</v>
      </c>
      <c r="DW36" s="5">
        <f t="shared" si="183"/>
        <v>44903</v>
      </c>
      <c r="DX36" s="28">
        <f t="shared" si="87"/>
        <v>44903</v>
      </c>
      <c r="DY36" s="5">
        <f t="shared" si="88"/>
        <v>44907</v>
      </c>
      <c r="DZ36" s="5">
        <f t="shared" si="184"/>
        <v>44909</v>
      </c>
      <c r="EA36" s="5">
        <f t="shared" si="89"/>
        <v>44909</v>
      </c>
      <c r="EB36" s="5">
        <f t="shared" si="90"/>
        <v>44915</v>
      </c>
      <c r="EC36" s="5">
        <f t="shared" si="91"/>
        <v>44918</v>
      </c>
      <c r="ED36" s="12">
        <f t="shared" si="92"/>
        <v>44928</v>
      </c>
      <c r="EE36" s="24"/>
      <c r="EF36" s="37"/>
      <c r="EG36" s="37"/>
      <c r="EH36" s="37"/>
      <c r="EI36" s="37"/>
      <c r="EJ36" s="37"/>
      <c r="EK36" s="37"/>
    </row>
    <row r="37" spans="1:141" ht="11.25" customHeight="1">
      <c r="A37" s="4" t="s">
        <v>97</v>
      </c>
      <c r="B37" s="4" t="s">
        <v>98</v>
      </c>
      <c r="C37" s="3">
        <f t="shared" si="0"/>
        <v>2</v>
      </c>
      <c r="D37" s="49">
        <f t="shared" si="1"/>
        <v>30</v>
      </c>
      <c r="E37" s="41"/>
      <c r="F37" s="5">
        <f t="shared" si="2"/>
        <v>44562</v>
      </c>
      <c r="G37" s="5">
        <f t="shared" si="159"/>
        <v>44567</v>
      </c>
      <c r="H37" s="28">
        <f t="shared" si="3"/>
        <v>44567</v>
      </c>
      <c r="I37" s="5">
        <f t="shared" si="4"/>
        <v>44571</v>
      </c>
      <c r="J37" s="5">
        <f t="shared" si="160"/>
        <v>44573</v>
      </c>
      <c r="K37" s="5">
        <f t="shared" si="5"/>
        <v>44573</v>
      </c>
      <c r="L37" s="5">
        <f t="shared" si="6"/>
        <v>44579</v>
      </c>
      <c r="M37" s="5">
        <f t="shared" si="7"/>
        <v>44582</v>
      </c>
      <c r="N37" s="12">
        <f t="shared" si="8"/>
        <v>44592</v>
      </c>
      <c r="O37" s="24"/>
      <c r="P37" s="5">
        <f t="shared" si="9"/>
        <v>44590</v>
      </c>
      <c r="Q37" s="5">
        <f t="shared" si="161"/>
        <v>44595</v>
      </c>
      <c r="R37" s="28">
        <f t="shared" si="10"/>
        <v>44595</v>
      </c>
      <c r="S37" s="5">
        <f t="shared" si="11"/>
        <v>44599</v>
      </c>
      <c r="T37" s="5">
        <f t="shared" si="162"/>
        <v>44601</v>
      </c>
      <c r="U37" s="5">
        <f t="shared" si="12"/>
        <v>44601</v>
      </c>
      <c r="V37" s="5">
        <f t="shared" si="13"/>
        <v>44607</v>
      </c>
      <c r="W37" s="5">
        <f t="shared" si="14"/>
        <v>44610</v>
      </c>
      <c r="X37" s="12">
        <f t="shared" si="15"/>
        <v>44620</v>
      </c>
      <c r="Y37" s="24"/>
      <c r="Z37" s="5">
        <f t="shared" si="16"/>
        <v>44618</v>
      </c>
      <c r="AA37" s="5">
        <f t="shared" si="163"/>
        <v>44623</v>
      </c>
      <c r="AB37" s="28">
        <f t="shared" si="17"/>
        <v>44623</v>
      </c>
      <c r="AC37" s="5">
        <f t="shared" si="18"/>
        <v>44627</v>
      </c>
      <c r="AD37" s="5">
        <f t="shared" si="164"/>
        <v>44629</v>
      </c>
      <c r="AE37" s="5">
        <f t="shared" si="19"/>
        <v>44629</v>
      </c>
      <c r="AF37" s="5">
        <f t="shared" si="20"/>
        <v>44635</v>
      </c>
      <c r="AG37" s="5">
        <f t="shared" si="21"/>
        <v>44638</v>
      </c>
      <c r="AH37" s="12">
        <f t="shared" si="22"/>
        <v>44648</v>
      </c>
      <c r="AI37" s="24"/>
      <c r="AJ37" s="5">
        <f t="shared" si="23"/>
        <v>44646</v>
      </c>
      <c r="AK37" s="5">
        <f t="shared" si="165"/>
        <v>44651</v>
      </c>
      <c r="AL37" s="28">
        <f t="shared" si="24"/>
        <v>44651</v>
      </c>
      <c r="AM37" s="5">
        <f t="shared" si="25"/>
        <v>44655</v>
      </c>
      <c r="AN37" s="5">
        <f t="shared" si="166"/>
        <v>44657</v>
      </c>
      <c r="AO37" s="5">
        <f t="shared" si="26"/>
        <v>44657</v>
      </c>
      <c r="AP37" s="5">
        <f t="shared" si="27"/>
        <v>44663</v>
      </c>
      <c r="AQ37" s="5">
        <f t="shared" si="28"/>
        <v>44666</v>
      </c>
      <c r="AR37" s="12">
        <f t="shared" si="29"/>
        <v>44676</v>
      </c>
      <c r="AS37" s="24"/>
      <c r="AT37" s="5">
        <f t="shared" si="30"/>
        <v>44674</v>
      </c>
      <c r="AU37" s="5">
        <f t="shared" si="167"/>
        <v>44679</v>
      </c>
      <c r="AV37" s="28">
        <f t="shared" si="31"/>
        <v>44679</v>
      </c>
      <c r="AW37" s="5">
        <f t="shared" si="32"/>
        <v>44683</v>
      </c>
      <c r="AX37" s="5">
        <f t="shared" si="168"/>
        <v>44685</v>
      </c>
      <c r="AY37" s="5">
        <f t="shared" si="33"/>
        <v>44685</v>
      </c>
      <c r="AZ37" s="5">
        <f t="shared" si="34"/>
        <v>44691</v>
      </c>
      <c r="BA37" s="5">
        <f t="shared" si="35"/>
        <v>44694</v>
      </c>
      <c r="BB37" s="12">
        <f t="shared" si="36"/>
        <v>44704</v>
      </c>
      <c r="BC37" s="24"/>
      <c r="BD37" s="5">
        <f t="shared" si="37"/>
        <v>44702</v>
      </c>
      <c r="BE37" s="5">
        <f t="shared" si="169"/>
        <v>44707</v>
      </c>
      <c r="BF37" s="28">
        <f t="shared" si="38"/>
        <v>44707</v>
      </c>
      <c r="BG37" s="5">
        <f t="shared" si="39"/>
        <v>44711</v>
      </c>
      <c r="BH37" s="5">
        <f t="shared" si="170"/>
        <v>44713</v>
      </c>
      <c r="BI37" s="5">
        <f t="shared" si="40"/>
        <v>44713</v>
      </c>
      <c r="BJ37" s="5">
        <f t="shared" si="41"/>
        <v>44719</v>
      </c>
      <c r="BK37" s="5">
        <f t="shared" si="42"/>
        <v>44722</v>
      </c>
      <c r="BL37" s="12">
        <f t="shared" si="43"/>
        <v>44732</v>
      </c>
      <c r="BM37" s="24"/>
      <c r="BN37" s="5">
        <f t="shared" si="44"/>
        <v>44730</v>
      </c>
      <c r="BO37" s="5">
        <f t="shared" si="171"/>
        <v>44735</v>
      </c>
      <c r="BP37" s="28">
        <f t="shared" si="45"/>
        <v>44735</v>
      </c>
      <c r="BQ37" s="5">
        <f t="shared" si="46"/>
        <v>44739</v>
      </c>
      <c r="BR37" s="5">
        <f t="shared" si="172"/>
        <v>44741</v>
      </c>
      <c r="BS37" s="5">
        <f t="shared" si="47"/>
        <v>44741</v>
      </c>
      <c r="BT37" s="5">
        <f t="shared" si="48"/>
        <v>44747</v>
      </c>
      <c r="BU37" s="5">
        <f t="shared" si="49"/>
        <v>44750</v>
      </c>
      <c r="BV37" s="12">
        <f t="shared" si="50"/>
        <v>44760</v>
      </c>
      <c r="BW37" s="24"/>
      <c r="BX37" s="5">
        <f t="shared" si="51"/>
        <v>44758</v>
      </c>
      <c r="BY37" s="5">
        <f t="shared" si="173"/>
        <v>44763</v>
      </c>
      <c r="BZ37" s="28">
        <f t="shared" si="52"/>
        <v>44763</v>
      </c>
      <c r="CA37" s="5">
        <f t="shared" si="53"/>
        <v>44767</v>
      </c>
      <c r="CB37" s="5">
        <f t="shared" si="174"/>
        <v>44769</v>
      </c>
      <c r="CC37" s="5">
        <f t="shared" si="54"/>
        <v>44769</v>
      </c>
      <c r="CD37" s="5">
        <f t="shared" si="55"/>
        <v>44775</v>
      </c>
      <c r="CE37" s="5">
        <f t="shared" si="56"/>
        <v>44778</v>
      </c>
      <c r="CF37" s="12">
        <f t="shared" si="57"/>
        <v>44788</v>
      </c>
      <c r="CG37" s="24"/>
      <c r="CH37" s="5">
        <f t="shared" si="58"/>
        <v>44786</v>
      </c>
      <c r="CI37" s="5">
        <f t="shared" si="175"/>
        <v>44791</v>
      </c>
      <c r="CJ37" s="28">
        <f t="shared" si="59"/>
        <v>44791</v>
      </c>
      <c r="CK37" s="5">
        <f t="shared" si="60"/>
        <v>44795</v>
      </c>
      <c r="CL37" s="5">
        <f t="shared" si="176"/>
        <v>44797</v>
      </c>
      <c r="CM37" s="5">
        <f t="shared" si="61"/>
        <v>44797</v>
      </c>
      <c r="CN37" s="5">
        <f t="shared" si="62"/>
        <v>44803</v>
      </c>
      <c r="CO37" s="5">
        <f t="shared" si="63"/>
        <v>44806</v>
      </c>
      <c r="CP37" s="12">
        <f t="shared" si="64"/>
        <v>44816</v>
      </c>
      <c r="CQ37" s="24"/>
      <c r="CR37" s="5">
        <f t="shared" si="65"/>
        <v>44814</v>
      </c>
      <c r="CS37" s="5">
        <f t="shared" si="177"/>
        <v>44819</v>
      </c>
      <c r="CT37" s="28">
        <f t="shared" si="66"/>
        <v>44819</v>
      </c>
      <c r="CU37" s="5">
        <f t="shared" si="67"/>
        <v>44823</v>
      </c>
      <c r="CV37" s="5">
        <f t="shared" si="178"/>
        <v>44825</v>
      </c>
      <c r="CW37" s="5">
        <f t="shared" si="68"/>
        <v>44825</v>
      </c>
      <c r="CX37" s="5">
        <f t="shared" si="69"/>
        <v>44831</v>
      </c>
      <c r="CY37" s="5">
        <f t="shared" si="70"/>
        <v>44834</v>
      </c>
      <c r="CZ37" s="12">
        <f t="shared" si="71"/>
        <v>44844</v>
      </c>
      <c r="DA37" s="24"/>
      <c r="DB37" s="5">
        <f t="shared" si="72"/>
        <v>44842</v>
      </c>
      <c r="DC37" s="5">
        <f t="shared" si="179"/>
        <v>44847</v>
      </c>
      <c r="DD37" s="28">
        <f t="shared" si="73"/>
        <v>44847</v>
      </c>
      <c r="DE37" s="5">
        <f t="shared" si="74"/>
        <v>44851</v>
      </c>
      <c r="DF37" s="5">
        <f t="shared" si="180"/>
        <v>44853</v>
      </c>
      <c r="DG37" s="5">
        <f t="shared" si="75"/>
        <v>44853</v>
      </c>
      <c r="DH37" s="5">
        <f t="shared" si="76"/>
        <v>44859</v>
      </c>
      <c r="DI37" s="5">
        <f t="shared" si="77"/>
        <v>44862</v>
      </c>
      <c r="DJ37" s="12">
        <f t="shared" si="78"/>
        <v>44872</v>
      </c>
      <c r="DK37" s="24"/>
      <c r="DL37" s="5">
        <f t="shared" si="79"/>
        <v>44870</v>
      </c>
      <c r="DM37" s="5">
        <f t="shared" si="181"/>
        <v>44875</v>
      </c>
      <c r="DN37" s="28">
        <f t="shared" si="80"/>
        <v>44875</v>
      </c>
      <c r="DO37" s="5">
        <f t="shared" si="81"/>
        <v>44879</v>
      </c>
      <c r="DP37" s="5">
        <f t="shared" si="182"/>
        <v>44881</v>
      </c>
      <c r="DQ37" s="5">
        <f t="shared" si="82"/>
        <v>44881</v>
      </c>
      <c r="DR37" s="5">
        <f t="shared" si="83"/>
        <v>44887</v>
      </c>
      <c r="DS37" s="5">
        <f t="shared" si="84"/>
        <v>44890</v>
      </c>
      <c r="DT37" s="12">
        <f t="shared" si="85"/>
        <v>44900</v>
      </c>
      <c r="DU37" s="24"/>
      <c r="DV37" s="5">
        <f t="shared" si="86"/>
        <v>44898</v>
      </c>
      <c r="DW37" s="5">
        <f t="shared" si="183"/>
        <v>44903</v>
      </c>
      <c r="DX37" s="28">
        <f t="shared" si="87"/>
        <v>44903</v>
      </c>
      <c r="DY37" s="5">
        <f t="shared" si="88"/>
        <v>44907</v>
      </c>
      <c r="DZ37" s="5">
        <f t="shared" si="184"/>
        <v>44909</v>
      </c>
      <c r="EA37" s="5">
        <f t="shared" si="89"/>
        <v>44909</v>
      </c>
      <c r="EB37" s="5">
        <f t="shared" si="90"/>
        <v>44915</v>
      </c>
      <c r="EC37" s="5">
        <f t="shared" si="91"/>
        <v>44918</v>
      </c>
      <c r="ED37" s="12">
        <f t="shared" si="92"/>
        <v>44928</v>
      </c>
      <c r="EE37" s="24"/>
      <c r="EF37" s="37"/>
      <c r="EG37" s="37"/>
      <c r="EH37" s="37"/>
      <c r="EI37" s="37"/>
      <c r="EJ37" s="37"/>
      <c r="EK37" s="37"/>
    </row>
    <row r="38" spans="1:141" ht="11.25" customHeight="1">
      <c r="A38" s="4" t="s">
        <v>140</v>
      </c>
      <c r="B38" s="4" t="s">
        <v>98</v>
      </c>
      <c r="C38" s="3" t="e">
        <f t="shared" si="0"/>
        <v>#N/A</v>
      </c>
      <c r="D38" s="49" t="e">
        <f t="shared" si="1"/>
        <v>#N/A</v>
      </c>
      <c r="E38" s="41"/>
      <c r="F38" s="5" t="e">
        <f t="shared" si="2"/>
        <v>#N/A</v>
      </c>
      <c r="G38" s="5" t="e">
        <f t="shared" si="159"/>
        <v>#N/A</v>
      </c>
      <c r="H38" s="28" t="e">
        <f t="shared" si="3"/>
        <v>#N/A</v>
      </c>
      <c r="I38" s="5" t="e">
        <f t="shared" si="4"/>
        <v>#N/A</v>
      </c>
      <c r="J38" s="5">
        <f t="shared" si="160"/>
        <v>44573</v>
      </c>
      <c r="K38" s="5">
        <f t="shared" si="5"/>
        <v>44573</v>
      </c>
      <c r="L38" s="5">
        <f t="shared" si="6"/>
        <v>44579</v>
      </c>
      <c r="M38" s="5">
        <f t="shared" si="7"/>
        <v>44582</v>
      </c>
      <c r="N38" s="12">
        <f t="shared" si="8"/>
        <v>44592</v>
      </c>
      <c r="O38" s="24"/>
      <c r="P38" s="5" t="e">
        <f t="shared" si="9"/>
        <v>#N/A</v>
      </c>
      <c r="Q38" s="5" t="e">
        <f t="shared" si="161"/>
        <v>#N/A</v>
      </c>
      <c r="R38" s="28" t="e">
        <f t="shared" si="10"/>
        <v>#N/A</v>
      </c>
      <c r="S38" s="5" t="e">
        <f t="shared" si="11"/>
        <v>#N/A</v>
      </c>
      <c r="T38" s="5">
        <f t="shared" si="162"/>
        <v>44601</v>
      </c>
      <c r="U38" s="5">
        <f t="shared" si="12"/>
        <v>44601</v>
      </c>
      <c r="V38" s="5">
        <f t="shared" si="13"/>
        <v>44607</v>
      </c>
      <c r="W38" s="5">
        <f t="shared" si="14"/>
        <v>44610</v>
      </c>
      <c r="X38" s="12">
        <f t="shared" si="15"/>
        <v>44620</v>
      </c>
      <c r="Y38" s="24"/>
      <c r="Z38" s="5" t="e">
        <f t="shared" si="16"/>
        <v>#N/A</v>
      </c>
      <c r="AA38" s="5" t="e">
        <f t="shared" si="163"/>
        <v>#N/A</v>
      </c>
      <c r="AB38" s="28" t="e">
        <f t="shared" si="17"/>
        <v>#N/A</v>
      </c>
      <c r="AC38" s="5" t="e">
        <f t="shared" si="18"/>
        <v>#N/A</v>
      </c>
      <c r="AD38" s="5">
        <f t="shared" si="164"/>
        <v>44629</v>
      </c>
      <c r="AE38" s="5">
        <f t="shared" si="19"/>
        <v>44629</v>
      </c>
      <c r="AF38" s="5">
        <f t="shared" si="20"/>
        <v>44635</v>
      </c>
      <c r="AG38" s="5">
        <f t="shared" si="21"/>
        <v>44638</v>
      </c>
      <c r="AH38" s="12">
        <f t="shared" si="22"/>
        <v>44648</v>
      </c>
      <c r="AI38" s="24"/>
      <c r="AJ38" s="5" t="e">
        <f t="shared" si="23"/>
        <v>#N/A</v>
      </c>
      <c r="AK38" s="5" t="e">
        <f t="shared" si="165"/>
        <v>#N/A</v>
      </c>
      <c r="AL38" s="28" t="e">
        <f t="shared" si="24"/>
        <v>#N/A</v>
      </c>
      <c r="AM38" s="5" t="e">
        <f t="shared" si="25"/>
        <v>#N/A</v>
      </c>
      <c r="AN38" s="5">
        <f t="shared" si="166"/>
        <v>44657</v>
      </c>
      <c r="AO38" s="5">
        <f t="shared" si="26"/>
        <v>44657</v>
      </c>
      <c r="AP38" s="5">
        <f t="shared" si="27"/>
        <v>44663</v>
      </c>
      <c r="AQ38" s="5">
        <f t="shared" si="28"/>
        <v>44666</v>
      </c>
      <c r="AR38" s="12">
        <f t="shared" si="29"/>
        <v>44676</v>
      </c>
      <c r="AS38" s="24"/>
      <c r="AT38" s="5" t="e">
        <f t="shared" si="30"/>
        <v>#N/A</v>
      </c>
      <c r="AU38" s="5" t="e">
        <f t="shared" si="167"/>
        <v>#N/A</v>
      </c>
      <c r="AV38" s="28" t="e">
        <f t="shared" si="31"/>
        <v>#N/A</v>
      </c>
      <c r="AW38" s="5" t="e">
        <f t="shared" si="32"/>
        <v>#N/A</v>
      </c>
      <c r="AX38" s="5">
        <f t="shared" si="168"/>
        <v>44685</v>
      </c>
      <c r="AY38" s="5">
        <f t="shared" si="33"/>
        <v>44685</v>
      </c>
      <c r="AZ38" s="5">
        <f t="shared" si="34"/>
        <v>44691</v>
      </c>
      <c r="BA38" s="5">
        <f t="shared" si="35"/>
        <v>44694</v>
      </c>
      <c r="BB38" s="12">
        <f t="shared" si="36"/>
        <v>44704</v>
      </c>
      <c r="BC38" s="24"/>
      <c r="BD38" s="5" t="e">
        <f t="shared" si="37"/>
        <v>#N/A</v>
      </c>
      <c r="BE38" s="5" t="e">
        <f t="shared" si="169"/>
        <v>#N/A</v>
      </c>
      <c r="BF38" s="28" t="e">
        <f t="shared" si="38"/>
        <v>#N/A</v>
      </c>
      <c r="BG38" s="5" t="e">
        <f t="shared" si="39"/>
        <v>#N/A</v>
      </c>
      <c r="BH38" s="5">
        <f t="shared" si="170"/>
        <v>44713</v>
      </c>
      <c r="BI38" s="5">
        <f t="shared" si="40"/>
        <v>44713</v>
      </c>
      <c r="BJ38" s="5">
        <f t="shared" si="41"/>
        <v>44719</v>
      </c>
      <c r="BK38" s="5">
        <f t="shared" si="42"/>
        <v>44722</v>
      </c>
      <c r="BL38" s="12">
        <f t="shared" si="43"/>
        <v>44732</v>
      </c>
      <c r="BM38" s="24"/>
      <c r="BN38" s="5" t="e">
        <f t="shared" si="44"/>
        <v>#N/A</v>
      </c>
      <c r="BO38" s="5" t="e">
        <f t="shared" si="171"/>
        <v>#N/A</v>
      </c>
      <c r="BP38" s="28" t="e">
        <f t="shared" si="45"/>
        <v>#N/A</v>
      </c>
      <c r="BQ38" s="5" t="e">
        <f t="shared" si="46"/>
        <v>#N/A</v>
      </c>
      <c r="BR38" s="5">
        <f t="shared" si="172"/>
        <v>44741</v>
      </c>
      <c r="BS38" s="5">
        <f t="shared" si="47"/>
        <v>44741</v>
      </c>
      <c r="BT38" s="5">
        <f t="shared" si="48"/>
        <v>44747</v>
      </c>
      <c r="BU38" s="5">
        <f t="shared" si="49"/>
        <v>44750</v>
      </c>
      <c r="BV38" s="12">
        <f t="shared" si="50"/>
        <v>44760</v>
      </c>
      <c r="BW38" s="24"/>
      <c r="BX38" s="5" t="e">
        <f t="shared" si="51"/>
        <v>#N/A</v>
      </c>
      <c r="BY38" s="5" t="e">
        <f t="shared" si="173"/>
        <v>#N/A</v>
      </c>
      <c r="BZ38" s="28" t="e">
        <f t="shared" si="52"/>
        <v>#N/A</v>
      </c>
      <c r="CA38" s="5" t="e">
        <f t="shared" si="53"/>
        <v>#N/A</v>
      </c>
      <c r="CB38" s="5">
        <f t="shared" si="174"/>
        <v>44769</v>
      </c>
      <c r="CC38" s="5">
        <f t="shared" si="54"/>
        <v>44769</v>
      </c>
      <c r="CD38" s="5">
        <f t="shared" si="55"/>
        <v>44775</v>
      </c>
      <c r="CE38" s="5">
        <f t="shared" si="56"/>
        <v>44778</v>
      </c>
      <c r="CF38" s="12">
        <f t="shared" si="57"/>
        <v>44788</v>
      </c>
      <c r="CG38" s="24"/>
      <c r="CH38" s="5" t="e">
        <f t="shared" si="58"/>
        <v>#N/A</v>
      </c>
      <c r="CI38" s="5" t="e">
        <f t="shared" si="175"/>
        <v>#N/A</v>
      </c>
      <c r="CJ38" s="28" t="e">
        <f t="shared" si="59"/>
        <v>#N/A</v>
      </c>
      <c r="CK38" s="5" t="e">
        <f t="shared" si="60"/>
        <v>#N/A</v>
      </c>
      <c r="CL38" s="5">
        <f t="shared" si="176"/>
        <v>44797</v>
      </c>
      <c r="CM38" s="5">
        <f t="shared" si="61"/>
        <v>44797</v>
      </c>
      <c r="CN38" s="5">
        <f t="shared" si="62"/>
        <v>44803</v>
      </c>
      <c r="CO38" s="5">
        <f t="shared" si="63"/>
        <v>44806</v>
      </c>
      <c r="CP38" s="12">
        <f t="shared" si="64"/>
        <v>44816</v>
      </c>
      <c r="CQ38" s="24"/>
      <c r="CR38" s="5" t="e">
        <f t="shared" si="65"/>
        <v>#N/A</v>
      </c>
      <c r="CS38" s="5" t="e">
        <f t="shared" si="177"/>
        <v>#N/A</v>
      </c>
      <c r="CT38" s="28" t="e">
        <f t="shared" si="66"/>
        <v>#N/A</v>
      </c>
      <c r="CU38" s="5" t="e">
        <f t="shared" si="67"/>
        <v>#N/A</v>
      </c>
      <c r="CV38" s="5">
        <f t="shared" si="178"/>
        <v>44825</v>
      </c>
      <c r="CW38" s="5">
        <f t="shared" si="68"/>
        <v>44825</v>
      </c>
      <c r="CX38" s="5">
        <f t="shared" si="69"/>
        <v>44831</v>
      </c>
      <c r="CY38" s="5">
        <f t="shared" si="70"/>
        <v>44834</v>
      </c>
      <c r="CZ38" s="12">
        <f t="shared" si="71"/>
        <v>44844</v>
      </c>
      <c r="DA38" s="24"/>
      <c r="DB38" s="5" t="e">
        <f t="shared" si="72"/>
        <v>#N/A</v>
      </c>
      <c r="DC38" s="5" t="e">
        <f t="shared" si="179"/>
        <v>#N/A</v>
      </c>
      <c r="DD38" s="28" t="e">
        <f t="shared" si="73"/>
        <v>#N/A</v>
      </c>
      <c r="DE38" s="5" t="e">
        <f t="shared" si="74"/>
        <v>#N/A</v>
      </c>
      <c r="DF38" s="5">
        <f t="shared" si="180"/>
        <v>44853</v>
      </c>
      <c r="DG38" s="5">
        <f t="shared" si="75"/>
        <v>44853</v>
      </c>
      <c r="DH38" s="5">
        <f t="shared" si="76"/>
        <v>44859</v>
      </c>
      <c r="DI38" s="5">
        <f t="shared" si="77"/>
        <v>44862</v>
      </c>
      <c r="DJ38" s="12">
        <f t="shared" si="78"/>
        <v>44872</v>
      </c>
      <c r="DK38" s="24"/>
      <c r="DL38" s="5" t="e">
        <f t="shared" si="79"/>
        <v>#N/A</v>
      </c>
      <c r="DM38" s="5" t="e">
        <f t="shared" si="181"/>
        <v>#N/A</v>
      </c>
      <c r="DN38" s="28" t="e">
        <f t="shared" si="80"/>
        <v>#N/A</v>
      </c>
      <c r="DO38" s="5" t="e">
        <f t="shared" si="81"/>
        <v>#N/A</v>
      </c>
      <c r="DP38" s="5">
        <f t="shared" si="182"/>
        <v>44881</v>
      </c>
      <c r="DQ38" s="5">
        <f t="shared" si="82"/>
        <v>44881</v>
      </c>
      <c r="DR38" s="5">
        <f t="shared" si="83"/>
        <v>44887</v>
      </c>
      <c r="DS38" s="5">
        <f t="shared" si="84"/>
        <v>44890</v>
      </c>
      <c r="DT38" s="12">
        <f t="shared" si="85"/>
        <v>44900</v>
      </c>
      <c r="DU38" s="24"/>
      <c r="DV38" s="5" t="e">
        <f t="shared" si="86"/>
        <v>#N/A</v>
      </c>
      <c r="DW38" s="5" t="e">
        <f t="shared" si="183"/>
        <v>#N/A</v>
      </c>
      <c r="DX38" s="28" t="e">
        <f t="shared" si="87"/>
        <v>#N/A</v>
      </c>
      <c r="DY38" s="5" t="e">
        <f t="shared" si="88"/>
        <v>#N/A</v>
      </c>
      <c r="DZ38" s="5">
        <f t="shared" si="184"/>
        <v>44909</v>
      </c>
      <c r="EA38" s="5">
        <f t="shared" si="89"/>
        <v>44909</v>
      </c>
      <c r="EB38" s="5">
        <f t="shared" si="90"/>
        <v>44915</v>
      </c>
      <c r="EC38" s="5">
        <f t="shared" si="91"/>
        <v>44918</v>
      </c>
      <c r="ED38" s="12">
        <f t="shared" si="92"/>
        <v>44928</v>
      </c>
      <c r="EE38" s="24"/>
      <c r="EF38" s="37"/>
      <c r="EG38" s="37"/>
      <c r="EH38" s="37"/>
      <c r="EI38" s="37"/>
      <c r="EJ38" s="37"/>
      <c r="EK38" s="37"/>
    </row>
    <row r="39" spans="1:141" ht="11.25" customHeight="1">
      <c r="A39" s="4" t="s">
        <v>139</v>
      </c>
      <c r="B39" s="4" t="s">
        <v>98</v>
      </c>
      <c r="C39" s="3">
        <f t="shared" si="0"/>
        <v>2</v>
      </c>
      <c r="D39" s="49">
        <f t="shared" ref="D39" si="687">N39-F39</f>
        <v>30</v>
      </c>
      <c r="E39" s="41"/>
      <c r="F39" s="5">
        <f t="shared" ref="F39" si="688">G39-ShipWindow</f>
        <v>44562</v>
      </c>
      <c r="G39" s="5">
        <f>H39</f>
        <v>44567</v>
      </c>
      <c r="H39" s="28">
        <f t="shared" ref="H39" si="689">I39-OriginLoad</f>
        <v>44567</v>
      </c>
      <c r="I39" s="5">
        <f t="shared" si="4"/>
        <v>44571</v>
      </c>
      <c r="J39" s="5">
        <f>K39</f>
        <v>44573</v>
      </c>
      <c r="K39" s="5">
        <f t="shared" ref="K39" si="690">L39-Port2DC</f>
        <v>44573</v>
      </c>
      <c r="L39" s="5">
        <f t="shared" ref="L39" si="691">M39-TransloadDays</f>
        <v>44579</v>
      </c>
      <c r="M39" s="5">
        <f t="shared" ref="M39" si="692">N39-RailDays</f>
        <v>44582</v>
      </c>
      <c r="N39" s="12">
        <f t="shared" si="8"/>
        <v>44592</v>
      </c>
      <c r="O39" s="24"/>
      <c r="P39" s="5">
        <f t="shared" ref="P39" si="693">Q39-ShipWindow</f>
        <v>44590</v>
      </c>
      <c r="Q39" s="5">
        <f>R39</f>
        <v>44595</v>
      </c>
      <c r="R39" s="28">
        <f t="shared" ref="R39" si="694">S39-OriginLoad</f>
        <v>44595</v>
      </c>
      <c r="S39" s="5">
        <f t="shared" si="11"/>
        <v>44599</v>
      </c>
      <c r="T39" s="5">
        <f>U39</f>
        <v>44601</v>
      </c>
      <c r="U39" s="5">
        <f t="shared" ref="U39" si="695">V39-Port2DC</f>
        <v>44601</v>
      </c>
      <c r="V39" s="5">
        <f t="shared" ref="V39" si="696">W39-TransloadDays</f>
        <v>44607</v>
      </c>
      <c r="W39" s="5">
        <f t="shared" ref="W39" si="697">X39-RailDays</f>
        <v>44610</v>
      </c>
      <c r="X39" s="12">
        <f t="shared" si="15"/>
        <v>44620</v>
      </c>
      <c r="Y39" s="24"/>
      <c r="Z39" s="5">
        <f t="shared" ref="Z39" si="698">AA39-ShipWindow</f>
        <v>44618</v>
      </c>
      <c r="AA39" s="5">
        <f>AB39</f>
        <v>44623</v>
      </c>
      <c r="AB39" s="28">
        <f t="shared" ref="AB39" si="699">AC39-OriginLoad</f>
        <v>44623</v>
      </c>
      <c r="AC39" s="5">
        <f t="shared" si="18"/>
        <v>44627</v>
      </c>
      <c r="AD39" s="5">
        <f>AE39</f>
        <v>44629</v>
      </c>
      <c r="AE39" s="5">
        <f t="shared" ref="AE39" si="700">AF39-Port2DC</f>
        <v>44629</v>
      </c>
      <c r="AF39" s="5">
        <f t="shared" ref="AF39" si="701">AG39-TransloadDays</f>
        <v>44635</v>
      </c>
      <c r="AG39" s="5">
        <f t="shared" ref="AG39" si="702">AH39-RailDays</f>
        <v>44638</v>
      </c>
      <c r="AH39" s="12">
        <f t="shared" si="22"/>
        <v>44648</v>
      </c>
      <c r="AI39" s="24"/>
      <c r="AJ39" s="5">
        <f t="shared" ref="AJ39" si="703">AK39-ShipWindow</f>
        <v>44646</v>
      </c>
      <c r="AK39" s="5">
        <f>AL39</f>
        <v>44651</v>
      </c>
      <c r="AL39" s="28">
        <f t="shared" ref="AL39" si="704">AM39-OriginLoad</f>
        <v>44651</v>
      </c>
      <c r="AM39" s="5">
        <f t="shared" si="25"/>
        <v>44655</v>
      </c>
      <c r="AN39" s="5">
        <f>AO39</f>
        <v>44657</v>
      </c>
      <c r="AO39" s="5">
        <f t="shared" ref="AO39" si="705">AP39-Port2DC</f>
        <v>44657</v>
      </c>
      <c r="AP39" s="5">
        <f t="shared" ref="AP39" si="706">AQ39-TransloadDays</f>
        <v>44663</v>
      </c>
      <c r="AQ39" s="5">
        <f t="shared" ref="AQ39" si="707">AR39-RailDays</f>
        <v>44666</v>
      </c>
      <c r="AR39" s="12">
        <f t="shared" si="29"/>
        <v>44676</v>
      </c>
      <c r="AS39" s="24"/>
      <c r="AT39" s="5">
        <f t="shared" ref="AT39" si="708">AU39-ShipWindow</f>
        <v>44674</v>
      </c>
      <c r="AU39" s="5">
        <f>AV39</f>
        <v>44679</v>
      </c>
      <c r="AV39" s="28">
        <f t="shared" ref="AV39" si="709">AW39-OriginLoad</f>
        <v>44679</v>
      </c>
      <c r="AW39" s="5">
        <f t="shared" si="32"/>
        <v>44683</v>
      </c>
      <c r="AX39" s="5">
        <f>AY39</f>
        <v>44685</v>
      </c>
      <c r="AY39" s="5">
        <f t="shared" ref="AY39" si="710">AZ39-Port2DC</f>
        <v>44685</v>
      </c>
      <c r="AZ39" s="5">
        <f t="shared" ref="AZ39" si="711">BA39-TransloadDays</f>
        <v>44691</v>
      </c>
      <c r="BA39" s="5">
        <f t="shared" ref="BA39" si="712">BB39-RailDays</f>
        <v>44694</v>
      </c>
      <c r="BB39" s="12">
        <f t="shared" si="36"/>
        <v>44704</v>
      </c>
      <c r="BC39" s="24"/>
      <c r="BD39" s="5">
        <f t="shared" ref="BD39" si="713">BE39-ShipWindow</f>
        <v>44702</v>
      </c>
      <c r="BE39" s="5">
        <f>BF39</f>
        <v>44707</v>
      </c>
      <c r="BF39" s="28">
        <f t="shared" ref="BF39" si="714">BG39-OriginLoad</f>
        <v>44707</v>
      </c>
      <c r="BG39" s="5">
        <f t="shared" si="39"/>
        <v>44711</v>
      </c>
      <c r="BH39" s="5">
        <f>BI39</f>
        <v>44713</v>
      </c>
      <c r="BI39" s="5">
        <f t="shared" ref="BI39" si="715">BJ39-Port2DC</f>
        <v>44713</v>
      </c>
      <c r="BJ39" s="5">
        <f t="shared" ref="BJ39" si="716">BK39-TransloadDays</f>
        <v>44719</v>
      </c>
      <c r="BK39" s="5">
        <f t="shared" ref="BK39" si="717">BL39-RailDays</f>
        <v>44722</v>
      </c>
      <c r="BL39" s="12">
        <f t="shared" si="43"/>
        <v>44732</v>
      </c>
      <c r="BM39" s="24"/>
      <c r="BN39" s="5">
        <f t="shared" ref="BN39" si="718">BO39-ShipWindow</f>
        <v>44730</v>
      </c>
      <c r="BO39" s="5">
        <f>BP39</f>
        <v>44735</v>
      </c>
      <c r="BP39" s="28">
        <f t="shared" ref="BP39" si="719">BQ39-OriginLoad</f>
        <v>44735</v>
      </c>
      <c r="BQ39" s="5">
        <f t="shared" si="46"/>
        <v>44739</v>
      </c>
      <c r="BR39" s="5">
        <f>BS39</f>
        <v>44741</v>
      </c>
      <c r="BS39" s="5">
        <f t="shared" ref="BS39" si="720">BT39-Port2DC</f>
        <v>44741</v>
      </c>
      <c r="BT39" s="5">
        <f t="shared" ref="BT39" si="721">BU39-TransloadDays</f>
        <v>44747</v>
      </c>
      <c r="BU39" s="5">
        <f t="shared" ref="BU39" si="722">BV39-RailDays</f>
        <v>44750</v>
      </c>
      <c r="BV39" s="12">
        <f t="shared" si="50"/>
        <v>44760</v>
      </c>
      <c r="BW39" s="24"/>
      <c r="BX39" s="5">
        <f t="shared" ref="BX39" si="723">BY39-ShipWindow</f>
        <v>44758</v>
      </c>
      <c r="BY39" s="5">
        <f>BZ39</f>
        <v>44763</v>
      </c>
      <c r="BZ39" s="28">
        <f t="shared" ref="BZ39" si="724">CA39-OriginLoad</f>
        <v>44763</v>
      </c>
      <c r="CA39" s="5">
        <f t="shared" si="53"/>
        <v>44767</v>
      </c>
      <c r="CB39" s="5">
        <f>CC39</f>
        <v>44769</v>
      </c>
      <c r="CC39" s="5">
        <f t="shared" ref="CC39" si="725">CD39-Port2DC</f>
        <v>44769</v>
      </c>
      <c r="CD39" s="5">
        <f t="shared" ref="CD39" si="726">CE39-TransloadDays</f>
        <v>44775</v>
      </c>
      <c r="CE39" s="5">
        <f t="shared" ref="CE39" si="727">CF39-RailDays</f>
        <v>44778</v>
      </c>
      <c r="CF39" s="12">
        <f t="shared" si="57"/>
        <v>44788</v>
      </c>
      <c r="CG39" s="24"/>
      <c r="CH39" s="5">
        <f t="shared" ref="CH39" si="728">CI39-ShipWindow</f>
        <v>44786</v>
      </c>
      <c r="CI39" s="5">
        <f>CJ39</f>
        <v>44791</v>
      </c>
      <c r="CJ39" s="28">
        <f t="shared" ref="CJ39" si="729">CK39-OriginLoad</f>
        <v>44791</v>
      </c>
      <c r="CK39" s="5">
        <f t="shared" si="60"/>
        <v>44795</v>
      </c>
      <c r="CL39" s="5">
        <f>CM39</f>
        <v>44797</v>
      </c>
      <c r="CM39" s="5">
        <f t="shared" ref="CM39" si="730">CN39-Port2DC</f>
        <v>44797</v>
      </c>
      <c r="CN39" s="5">
        <f t="shared" ref="CN39" si="731">CO39-TransloadDays</f>
        <v>44803</v>
      </c>
      <c r="CO39" s="5">
        <f t="shared" ref="CO39" si="732">CP39-RailDays</f>
        <v>44806</v>
      </c>
      <c r="CP39" s="12">
        <f t="shared" si="64"/>
        <v>44816</v>
      </c>
      <c r="CQ39" s="24"/>
      <c r="CR39" s="5">
        <f t="shared" ref="CR39" si="733">CS39-ShipWindow</f>
        <v>44814</v>
      </c>
      <c r="CS39" s="5">
        <f>CT39</f>
        <v>44819</v>
      </c>
      <c r="CT39" s="28">
        <f t="shared" ref="CT39" si="734">CU39-OriginLoad</f>
        <v>44819</v>
      </c>
      <c r="CU39" s="5">
        <f t="shared" si="67"/>
        <v>44823</v>
      </c>
      <c r="CV39" s="5">
        <f>CW39</f>
        <v>44825</v>
      </c>
      <c r="CW39" s="5">
        <f t="shared" ref="CW39" si="735">CX39-Port2DC</f>
        <v>44825</v>
      </c>
      <c r="CX39" s="5">
        <f t="shared" ref="CX39" si="736">CY39-TransloadDays</f>
        <v>44831</v>
      </c>
      <c r="CY39" s="5">
        <f t="shared" ref="CY39" si="737">CZ39-RailDays</f>
        <v>44834</v>
      </c>
      <c r="CZ39" s="12">
        <f t="shared" si="71"/>
        <v>44844</v>
      </c>
      <c r="DA39" s="24"/>
      <c r="DB39" s="5">
        <f t="shared" ref="DB39" si="738">DC39-ShipWindow</f>
        <v>44842</v>
      </c>
      <c r="DC39" s="5">
        <f>DD39</f>
        <v>44847</v>
      </c>
      <c r="DD39" s="28">
        <f t="shared" ref="DD39" si="739">DE39-OriginLoad</f>
        <v>44847</v>
      </c>
      <c r="DE39" s="5">
        <f t="shared" si="74"/>
        <v>44851</v>
      </c>
      <c r="DF39" s="5">
        <f>DG39</f>
        <v>44853</v>
      </c>
      <c r="DG39" s="5">
        <f t="shared" ref="DG39" si="740">DH39-Port2DC</f>
        <v>44853</v>
      </c>
      <c r="DH39" s="5">
        <f t="shared" ref="DH39" si="741">DI39-TransloadDays</f>
        <v>44859</v>
      </c>
      <c r="DI39" s="5">
        <f t="shared" ref="DI39" si="742">DJ39-RailDays</f>
        <v>44862</v>
      </c>
      <c r="DJ39" s="12">
        <f t="shared" si="78"/>
        <v>44872</v>
      </c>
      <c r="DK39" s="24"/>
      <c r="DL39" s="5">
        <f t="shared" ref="DL39" si="743">DM39-ShipWindow</f>
        <v>44870</v>
      </c>
      <c r="DM39" s="5">
        <f>DN39</f>
        <v>44875</v>
      </c>
      <c r="DN39" s="28">
        <f t="shared" ref="DN39" si="744">DO39-OriginLoad</f>
        <v>44875</v>
      </c>
      <c r="DO39" s="5">
        <f t="shared" si="81"/>
        <v>44879</v>
      </c>
      <c r="DP39" s="5">
        <f>DQ39</f>
        <v>44881</v>
      </c>
      <c r="DQ39" s="5">
        <f t="shared" ref="DQ39" si="745">DR39-Port2DC</f>
        <v>44881</v>
      </c>
      <c r="DR39" s="5">
        <f t="shared" ref="DR39" si="746">DS39-TransloadDays</f>
        <v>44887</v>
      </c>
      <c r="DS39" s="5">
        <f t="shared" ref="DS39" si="747">DT39-RailDays</f>
        <v>44890</v>
      </c>
      <c r="DT39" s="12">
        <f t="shared" si="85"/>
        <v>44900</v>
      </c>
      <c r="DU39" s="24"/>
      <c r="DV39" s="5">
        <f t="shared" ref="DV39" si="748">DW39-ShipWindow</f>
        <v>44898</v>
      </c>
      <c r="DW39" s="5">
        <f>DX39</f>
        <v>44903</v>
      </c>
      <c r="DX39" s="28">
        <f t="shared" ref="DX39" si="749">DY39-OriginLoad</f>
        <v>44903</v>
      </c>
      <c r="DY39" s="5">
        <f t="shared" si="88"/>
        <v>44907</v>
      </c>
      <c r="DZ39" s="5">
        <f>EA39</f>
        <v>44909</v>
      </c>
      <c r="EA39" s="5">
        <f t="shared" ref="EA39" si="750">EB39-Port2DC</f>
        <v>44909</v>
      </c>
      <c r="EB39" s="5">
        <f t="shared" ref="EB39" si="751">EC39-TransloadDays</f>
        <v>44915</v>
      </c>
      <c r="EC39" s="5">
        <f t="shared" ref="EC39" si="752">ED39-RailDays</f>
        <v>44918</v>
      </c>
      <c r="ED39" s="12">
        <f t="shared" si="92"/>
        <v>44928</v>
      </c>
      <c r="EE39" s="24"/>
      <c r="EF39" s="37"/>
      <c r="EG39" s="37"/>
      <c r="EH39" s="37"/>
      <c r="EI39" s="37"/>
      <c r="EJ39" s="37"/>
      <c r="EK39" s="37"/>
    </row>
    <row r="40" spans="1:141">
      <c r="A40" s="4" t="s">
        <v>47</v>
      </c>
      <c r="B40" s="4" t="s">
        <v>48</v>
      </c>
      <c r="C40" s="3">
        <f t="shared" ref="C40:C43" si="753">VLOOKUP(A40,PreferredCarrier,3,FALSE)</f>
        <v>2</v>
      </c>
      <c r="D40" s="49">
        <f t="shared" ref="D40:D43" si="754">N40-F40</f>
        <v>30</v>
      </c>
      <c r="E40" s="41"/>
      <c r="F40" s="5">
        <f t="shared" ref="F40:F43" si="755">G40-ShipWindow</f>
        <v>44562</v>
      </c>
      <c r="G40" s="5">
        <f t="shared" ref="G40:G43" si="756">H40</f>
        <v>44567</v>
      </c>
      <c r="H40" s="28">
        <f t="shared" ref="H40:H43" si="757">I40-OriginLoad</f>
        <v>44567</v>
      </c>
      <c r="I40" s="5">
        <f t="shared" ref="I40:I43" si="758">J40-$C40</f>
        <v>44571</v>
      </c>
      <c r="J40" s="5">
        <f t="shared" ref="J40:J43" si="759">K40</f>
        <v>44573</v>
      </c>
      <c r="K40" s="5">
        <f t="shared" ref="K40:K43" si="760">L40-Port2DC</f>
        <v>44573</v>
      </c>
      <c r="L40" s="5">
        <f t="shared" ref="L40:L43" si="761">M40-TransloadDays</f>
        <v>44579</v>
      </c>
      <c r="M40" s="5">
        <f t="shared" ref="M40:M43" si="762">N40-RailDays</f>
        <v>44582</v>
      </c>
      <c r="N40" s="12">
        <f t="shared" si="8"/>
        <v>44592</v>
      </c>
      <c r="O40" s="24"/>
      <c r="P40" s="5">
        <f t="shared" ref="P40:P43" si="763">Q40-ShipWindow</f>
        <v>44590</v>
      </c>
      <c r="Q40" s="5">
        <f t="shared" ref="Q40:Q43" si="764">R40</f>
        <v>44595</v>
      </c>
      <c r="R40" s="28">
        <f t="shared" ref="R40:R43" si="765">S40-OriginLoad</f>
        <v>44595</v>
      </c>
      <c r="S40" s="5">
        <f t="shared" ref="S40:S43" si="766">T40-$C40</f>
        <v>44599</v>
      </c>
      <c r="T40" s="5">
        <f t="shared" ref="T40:T43" si="767">U40</f>
        <v>44601</v>
      </c>
      <c r="U40" s="5">
        <f t="shared" ref="U40:U43" si="768">V40-Port2DC</f>
        <v>44601</v>
      </c>
      <c r="V40" s="5">
        <f t="shared" ref="V40:V43" si="769">W40-TransloadDays</f>
        <v>44607</v>
      </c>
      <c r="W40" s="5">
        <f t="shared" ref="W40:W43" si="770">X40-RailDays</f>
        <v>44610</v>
      </c>
      <c r="X40" s="12">
        <f t="shared" si="15"/>
        <v>44620</v>
      </c>
      <c r="Y40" s="24"/>
      <c r="Z40" s="5">
        <f t="shared" ref="Z40:Z43" si="771">AA40-ShipWindow</f>
        <v>44618</v>
      </c>
      <c r="AA40" s="5">
        <f t="shared" ref="AA40:AA43" si="772">AB40</f>
        <v>44623</v>
      </c>
      <c r="AB40" s="28">
        <f t="shared" ref="AB40:AB43" si="773">AC40-OriginLoad</f>
        <v>44623</v>
      </c>
      <c r="AC40" s="5">
        <f t="shared" ref="AC40:AC43" si="774">AD40-$C40</f>
        <v>44627</v>
      </c>
      <c r="AD40" s="5">
        <f t="shared" ref="AD40:AD43" si="775">AE40</f>
        <v>44629</v>
      </c>
      <c r="AE40" s="5">
        <f t="shared" ref="AE40:AE43" si="776">AF40-Port2DC</f>
        <v>44629</v>
      </c>
      <c r="AF40" s="5">
        <f t="shared" ref="AF40:AF43" si="777">AG40-TransloadDays</f>
        <v>44635</v>
      </c>
      <c r="AG40" s="5">
        <f t="shared" ref="AG40:AG43" si="778">AH40-RailDays</f>
        <v>44638</v>
      </c>
      <c r="AH40" s="12">
        <f t="shared" si="22"/>
        <v>44648</v>
      </c>
      <c r="AI40" s="24"/>
      <c r="AJ40" s="5">
        <f t="shared" ref="AJ40:AJ43" si="779">AK40-ShipWindow</f>
        <v>44646</v>
      </c>
      <c r="AK40" s="5">
        <f t="shared" ref="AK40:AK43" si="780">AL40</f>
        <v>44651</v>
      </c>
      <c r="AL40" s="28">
        <f t="shared" ref="AL40:AL43" si="781">AM40-OriginLoad</f>
        <v>44651</v>
      </c>
      <c r="AM40" s="5">
        <f t="shared" ref="AM40:AM43" si="782">AN40-$C40</f>
        <v>44655</v>
      </c>
      <c r="AN40" s="5">
        <f t="shared" ref="AN40:AN43" si="783">AO40</f>
        <v>44657</v>
      </c>
      <c r="AO40" s="5">
        <f t="shared" ref="AO40:AO43" si="784">AP40-Port2DC</f>
        <v>44657</v>
      </c>
      <c r="AP40" s="5">
        <f t="shared" ref="AP40:AP43" si="785">AQ40-TransloadDays</f>
        <v>44663</v>
      </c>
      <c r="AQ40" s="5">
        <f t="shared" ref="AQ40:AQ43" si="786">AR40-RailDays</f>
        <v>44666</v>
      </c>
      <c r="AR40" s="12">
        <f t="shared" si="29"/>
        <v>44676</v>
      </c>
      <c r="AS40" s="24"/>
      <c r="AT40" s="5">
        <f t="shared" ref="AT40:AT43" si="787">AU40-ShipWindow</f>
        <v>44674</v>
      </c>
      <c r="AU40" s="5">
        <f t="shared" ref="AU40:AU43" si="788">AV40</f>
        <v>44679</v>
      </c>
      <c r="AV40" s="28">
        <f t="shared" ref="AV40:AV43" si="789">AW40-OriginLoad</f>
        <v>44679</v>
      </c>
      <c r="AW40" s="5">
        <f t="shared" ref="AW40:AW43" si="790">AX40-$C40</f>
        <v>44683</v>
      </c>
      <c r="AX40" s="5">
        <f t="shared" ref="AX40:AX43" si="791">AY40</f>
        <v>44685</v>
      </c>
      <c r="AY40" s="5">
        <f t="shared" ref="AY40:AY43" si="792">AZ40-Port2DC</f>
        <v>44685</v>
      </c>
      <c r="AZ40" s="5">
        <f t="shared" ref="AZ40:AZ43" si="793">BA40-TransloadDays</f>
        <v>44691</v>
      </c>
      <c r="BA40" s="5">
        <f t="shared" ref="BA40:BA43" si="794">BB40-RailDays</f>
        <v>44694</v>
      </c>
      <c r="BB40" s="12">
        <f t="shared" si="36"/>
        <v>44704</v>
      </c>
      <c r="BC40" s="24"/>
      <c r="BD40" s="5">
        <f t="shared" ref="BD40:BD43" si="795">BE40-ShipWindow</f>
        <v>44702</v>
      </c>
      <c r="BE40" s="5">
        <f t="shared" ref="BE40:BE43" si="796">BF40</f>
        <v>44707</v>
      </c>
      <c r="BF40" s="28">
        <f t="shared" ref="BF40:BF43" si="797">BG40-OriginLoad</f>
        <v>44707</v>
      </c>
      <c r="BG40" s="5">
        <f t="shared" ref="BG40:BG43" si="798">BH40-$C40</f>
        <v>44711</v>
      </c>
      <c r="BH40" s="5">
        <f t="shared" ref="BH40:BH43" si="799">BI40</f>
        <v>44713</v>
      </c>
      <c r="BI40" s="5">
        <f t="shared" ref="BI40:BI43" si="800">BJ40-Port2DC</f>
        <v>44713</v>
      </c>
      <c r="BJ40" s="5">
        <f t="shared" ref="BJ40:BJ43" si="801">BK40-TransloadDays</f>
        <v>44719</v>
      </c>
      <c r="BK40" s="5">
        <f t="shared" ref="BK40:BK43" si="802">BL40-RailDays</f>
        <v>44722</v>
      </c>
      <c r="BL40" s="12">
        <f t="shared" si="43"/>
        <v>44732</v>
      </c>
      <c r="BM40" s="24"/>
      <c r="BN40" s="5">
        <f t="shared" ref="BN40:BN43" si="803">BO40-ShipWindow</f>
        <v>44730</v>
      </c>
      <c r="BO40" s="5">
        <f t="shared" ref="BO40:BO43" si="804">BP40</f>
        <v>44735</v>
      </c>
      <c r="BP40" s="28">
        <f t="shared" ref="BP40:BP43" si="805">BQ40-OriginLoad</f>
        <v>44735</v>
      </c>
      <c r="BQ40" s="5">
        <f t="shared" ref="BQ40:BQ43" si="806">BR40-$C40</f>
        <v>44739</v>
      </c>
      <c r="BR40" s="5">
        <f t="shared" ref="BR40:BR43" si="807">BS40</f>
        <v>44741</v>
      </c>
      <c r="BS40" s="5">
        <f t="shared" ref="BS40:BS43" si="808">BT40-Port2DC</f>
        <v>44741</v>
      </c>
      <c r="BT40" s="5">
        <f t="shared" ref="BT40:BT43" si="809">BU40-TransloadDays</f>
        <v>44747</v>
      </c>
      <c r="BU40" s="5">
        <f t="shared" ref="BU40:BU43" si="810">BV40-RailDays</f>
        <v>44750</v>
      </c>
      <c r="BV40" s="12">
        <f t="shared" si="50"/>
        <v>44760</v>
      </c>
      <c r="BW40" s="24"/>
      <c r="BX40" s="5">
        <f t="shared" ref="BX40:BX43" si="811">BY40-ShipWindow</f>
        <v>44758</v>
      </c>
      <c r="BY40" s="5">
        <f t="shared" ref="BY40:BY43" si="812">BZ40</f>
        <v>44763</v>
      </c>
      <c r="BZ40" s="28">
        <f t="shared" ref="BZ40:BZ43" si="813">CA40-OriginLoad</f>
        <v>44763</v>
      </c>
      <c r="CA40" s="5">
        <f t="shared" ref="CA40:CA43" si="814">CB40-$C40</f>
        <v>44767</v>
      </c>
      <c r="CB40" s="5">
        <f t="shared" ref="CB40:CB43" si="815">CC40</f>
        <v>44769</v>
      </c>
      <c r="CC40" s="5">
        <f t="shared" ref="CC40:CC43" si="816">CD40-Port2DC</f>
        <v>44769</v>
      </c>
      <c r="CD40" s="5">
        <f t="shared" ref="CD40:CD43" si="817">CE40-TransloadDays</f>
        <v>44775</v>
      </c>
      <c r="CE40" s="5">
        <f t="shared" ref="CE40:CE43" si="818">CF40-RailDays</f>
        <v>44778</v>
      </c>
      <c r="CF40" s="12">
        <f t="shared" si="57"/>
        <v>44788</v>
      </c>
      <c r="CG40" s="24"/>
      <c r="CH40" s="5">
        <f t="shared" ref="CH40:CH43" si="819">CI40-ShipWindow</f>
        <v>44786</v>
      </c>
      <c r="CI40" s="5">
        <f t="shared" ref="CI40:CI43" si="820">CJ40</f>
        <v>44791</v>
      </c>
      <c r="CJ40" s="28">
        <f t="shared" ref="CJ40:CJ43" si="821">CK40-OriginLoad</f>
        <v>44791</v>
      </c>
      <c r="CK40" s="5">
        <f t="shared" ref="CK40:CK43" si="822">CL40-$C40</f>
        <v>44795</v>
      </c>
      <c r="CL40" s="5">
        <f t="shared" ref="CL40:CL43" si="823">CM40</f>
        <v>44797</v>
      </c>
      <c r="CM40" s="5">
        <f t="shared" ref="CM40:CM43" si="824">CN40-Port2DC</f>
        <v>44797</v>
      </c>
      <c r="CN40" s="5">
        <f t="shared" ref="CN40:CN43" si="825">CO40-TransloadDays</f>
        <v>44803</v>
      </c>
      <c r="CO40" s="5">
        <f t="shared" ref="CO40:CO43" si="826">CP40-RailDays</f>
        <v>44806</v>
      </c>
      <c r="CP40" s="12">
        <f t="shared" si="64"/>
        <v>44816</v>
      </c>
      <c r="CQ40" s="24"/>
      <c r="CR40" s="5">
        <f t="shared" ref="CR40:CR43" si="827">CS40-ShipWindow</f>
        <v>44814</v>
      </c>
      <c r="CS40" s="5">
        <f t="shared" ref="CS40:CS43" si="828">CT40</f>
        <v>44819</v>
      </c>
      <c r="CT40" s="28">
        <f t="shared" ref="CT40:CT43" si="829">CU40-OriginLoad</f>
        <v>44819</v>
      </c>
      <c r="CU40" s="5">
        <f t="shared" ref="CU40:CU43" si="830">CV40-$C40</f>
        <v>44823</v>
      </c>
      <c r="CV40" s="5">
        <f t="shared" ref="CV40:CV43" si="831">CW40</f>
        <v>44825</v>
      </c>
      <c r="CW40" s="5">
        <f t="shared" ref="CW40:CW43" si="832">CX40-Port2DC</f>
        <v>44825</v>
      </c>
      <c r="CX40" s="5">
        <f t="shared" ref="CX40:CX43" si="833">CY40-TransloadDays</f>
        <v>44831</v>
      </c>
      <c r="CY40" s="5">
        <f t="shared" ref="CY40:CY43" si="834">CZ40-RailDays</f>
        <v>44834</v>
      </c>
      <c r="CZ40" s="12">
        <f t="shared" si="71"/>
        <v>44844</v>
      </c>
      <c r="DA40" s="24"/>
      <c r="DB40" s="5">
        <f t="shared" ref="DB40:DB43" si="835">DC40-ShipWindow</f>
        <v>44842</v>
      </c>
      <c r="DC40" s="5">
        <f t="shared" ref="DC40:DC43" si="836">DD40</f>
        <v>44847</v>
      </c>
      <c r="DD40" s="28">
        <f t="shared" ref="DD40:DD43" si="837">DE40-OriginLoad</f>
        <v>44847</v>
      </c>
      <c r="DE40" s="5">
        <f t="shared" ref="DE40:DE43" si="838">DF40-$C40</f>
        <v>44851</v>
      </c>
      <c r="DF40" s="5">
        <f t="shared" ref="DF40:DF43" si="839">DG40</f>
        <v>44853</v>
      </c>
      <c r="DG40" s="5">
        <f t="shared" ref="DG40:DG43" si="840">DH40-Port2DC</f>
        <v>44853</v>
      </c>
      <c r="DH40" s="5">
        <f t="shared" ref="DH40:DH43" si="841">DI40-TransloadDays</f>
        <v>44859</v>
      </c>
      <c r="DI40" s="5">
        <f t="shared" ref="DI40:DI43" si="842">DJ40-RailDays</f>
        <v>44862</v>
      </c>
      <c r="DJ40" s="12">
        <f t="shared" si="78"/>
        <v>44872</v>
      </c>
      <c r="DK40" s="24"/>
      <c r="DL40" s="5">
        <f t="shared" ref="DL40:DL43" si="843">DM40-ShipWindow</f>
        <v>44870</v>
      </c>
      <c r="DM40" s="5">
        <f t="shared" ref="DM40:DM43" si="844">DN40</f>
        <v>44875</v>
      </c>
      <c r="DN40" s="28">
        <f t="shared" ref="DN40:DN43" si="845">DO40-OriginLoad</f>
        <v>44875</v>
      </c>
      <c r="DO40" s="5">
        <f t="shared" ref="DO40:DO43" si="846">DP40-$C40</f>
        <v>44879</v>
      </c>
      <c r="DP40" s="5">
        <f t="shared" ref="DP40:DP43" si="847">DQ40</f>
        <v>44881</v>
      </c>
      <c r="DQ40" s="5">
        <f t="shared" ref="DQ40:DQ43" si="848">DR40-Port2DC</f>
        <v>44881</v>
      </c>
      <c r="DR40" s="5">
        <f t="shared" ref="DR40:DR43" si="849">DS40-TransloadDays</f>
        <v>44887</v>
      </c>
      <c r="DS40" s="5">
        <f t="shared" ref="DS40:DS43" si="850">DT40-RailDays</f>
        <v>44890</v>
      </c>
      <c r="DT40" s="12">
        <f t="shared" si="85"/>
        <v>44900</v>
      </c>
      <c r="DU40" s="24"/>
      <c r="DV40" s="5">
        <f t="shared" ref="DV40:DV43" si="851">DW40-ShipWindow</f>
        <v>44898</v>
      </c>
      <c r="DW40" s="5">
        <f t="shared" ref="DW40:DW43" si="852">DX40</f>
        <v>44903</v>
      </c>
      <c r="DX40" s="28">
        <f t="shared" ref="DX40:DX43" si="853">DY40-OriginLoad</f>
        <v>44903</v>
      </c>
      <c r="DY40" s="5">
        <f t="shared" ref="DY40:DY43" si="854">DZ40-$C40</f>
        <v>44907</v>
      </c>
      <c r="DZ40" s="5">
        <f t="shared" ref="DZ40:DZ43" si="855">EA40</f>
        <v>44909</v>
      </c>
      <c r="EA40" s="5">
        <f t="shared" ref="EA40:EA43" si="856">EB40-Port2DC</f>
        <v>44909</v>
      </c>
      <c r="EB40" s="5">
        <f t="shared" ref="EB40:EB43" si="857">EC40-TransloadDays</f>
        <v>44915</v>
      </c>
      <c r="EC40" s="5">
        <f t="shared" ref="EC40:EC43" si="858">ED40-RailDays</f>
        <v>44918</v>
      </c>
      <c r="ED40" s="12">
        <f t="shared" si="92"/>
        <v>44928</v>
      </c>
      <c r="EE40" s="24"/>
    </row>
    <row r="41" spans="1:141">
      <c r="A41" s="4" t="s">
        <v>107</v>
      </c>
      <c r="B41" s="4" t="s">
        <v>48</v>
      </c>
      <c r="C41" s="3">
        <f t="shared" si="753"/>
        <v>2</v>
      </c>
      <c r="D41" s="49">
        <f t="shared" si="754"/>
        <v>30</v>
      </c>
      <c r="E41" s="41"/>
      <c r="F41" s="5">
        <f t="shared" si="755"/>
        <v>44562</v>
      </c>
      <c r="G41" s="5">
        <f t="shared" si="756"/>
        <v>44567</v>
      </c>
      <c r="H41" s="28">
        <f t="shared" si="757"/>
        <v>44567</v>
      </c>
      <c r="I41" s="5">
        <f t="shared" si="758"/>
        <v>44571</v>
      </c>
      <c r="J41" s="5">
        <f t="shared" si="759"/>
        <v>44573</v>
      </c>
      <c r="K41" s="5">
        <f t="shared" si="760"/>
        <v>44573</v>
      </c>
      <c r="L41" s="5">
        <f t="shared" si="761"/>
        <v>44579</v>
      </c>
      <c r="M41" s="5">
        <f t="shared" si="762"/>
        <v>44582</v>
      </c>
      <c r="N41" s="12">
        <f t="shared" si="8"/>
        <v>44592</v>
      </c>
      <c r="O41" s="24"/>
      <c r="P41" s="5">
        <f t="shared" si="763"/>
        <v>44590</v>
      </c>
      <c r="Q41" s="5">
        <f t="shared" si="764"/>
        <v>44595</v>
      </c>
      <c r="R41" s="28">
        <f t="shared" si="765"/>
        <v>44595</v>
      </c>
      <c r="S41" s="5">
        <f t="shared" si="766"/>
        <v>44599</v>
      </c>
      <c r="T41" s="5">
        <f t="shared" si="767"/>
        <v>44601</v>
      </c>
      <c r="U41" s="5">
        <f t="shared" si="768"/>
        <v>44601</v>
      </c>
      <c r="V41" s="5">
        <f t="shared" si="769"/>
        <v>44607</v>
      </c>
      <c r="W41" s="5">
        <f t="shared" si="770"/>
        <v>44610</v>
      </c>
      <c r="X41" s="12">
        <f t="shared" si="15"/>
        <v>44620</v>
      </c>
      <c r="Y41" s="24"/>
      <c r="Z41" s="5">
        <f t="shared" si="771"/>
        <v>44618</v>
      </c>
      <c r="AA41" s="5">
        <f t="shared" si="772"/>
        <v>44623</v>
      </c>
      <c r="AB41" s="28">
        <f t="shared" si="773"/>
        <v>44623</v>
      </c>
      <c r="AC41" s="5">
        <f t="shared" si="774"/>
        <v>44627</v>
      </c>
      <c r="AD41" s="5">
        <f t="shared" si="775"/>
        <v>44629</v>
      </c>
      <c r="AE41" s="5">
        <f t="shared" si="776"/>
        <v>44629</v>
      </c>
      <c r="AF41" s="5">
        <f t="shared" si="777"/>
        <v>44635</v>
      </c>
      <c r="AG41" s="5">
        <f t="shared" si="778"/>
        <v>44638</v>
      </c>
      <c r="AH41" s="12">
        <f t="shared" si="22"/>
        <v>44648</v>
      </c>
      <c r="AI41" s="24"/>
      <c r="AJ41" s="5">
        <f t="shared" si="779"/>
        <v>44646</v>
      </c>
      <c r="AK41" s="5">
        <f t="shared" si="780"/>
        <v>44651</v>
      </c>
      <c r="AL41" s="28">
        <f t="shared" si="781"/>
        <v>44651</v>
      </c>
      <c r="AM41" s="5">
        <f t="shared" si="782"/>
        <v>44655</v>
      </c>
      <c r="AN41" s="5">
        <f t="shared" si="783"/>
        <v>44657</v>
      </c>
      <c r="AO41" s="5">
        <f t="shared" si="784"/>
        <v>44657</v>
      </c>
      <c r="AP41" s="5">
        <f t="shared" si="785"/>
        <v>44663</v>
      </c>
      <c r="AQ41" s="5">
        <f t="shared" si="786"/>
        <v>44666</v>
      </c>
      <c r="AR41" s="12">
        <f t="shared" si="29"/>
        <v>44676</v>
      </c>
      <c r="AS41" s="24"/>
      <c r="AT41" s="5">
        <f t="shared" si="787"/>
        <v>44674</v>
      </c>
      <c r="AU41" s="5">
        <f t="shared" si="788"/>
        <v>44679</v>
      </c>
      <c r="AV41" s="28">
        <f t="shared" si="789"/>
        <v>44679</v>
      </c>
      <c r="AW41" s="5">
        <f t="shared" si="790"/>
        <v>44683</v>
      </c>
      <c r="AX41" s="5">
        <f t="shared" si="791"/>
        <v>44685</v>
      </c>
      <c r="AY41" s="5">
        <f t="shared" si="792"/>
        <v>44685</v>
      </c>
      <c r="AZ41" s="5">
        <f t="shared" si="793"/>
        <v>44691</v>
      </c>
      <c r="BA41" s="5">
        <f t="shared" si="794"/>
        <v>44694</v>
      </c>
      <c r="BB41" s="12">
        <f t="shared" si="36"/>
        <v>44704</v>
      </c>
      <c r="BC41" s="24"/>
      <c r="BD41" s="5">
        <f t="shared" si="795"/>
        <v>44702</v>
      </c>
      <c r="BE41" s="5">
        <f t="shared" si="796"/>
        <v>44707</v>
      </c>
      <c r="BF41" s="28">
        <f t="shared" si="797"/>
        <v>44707</v>
      </c>
      <c r="BG41" s="5">
        <f t="shared" si="798"/>
        <v>44711</v>
      </c>
      <c r="BH41" s="5">
        <f t="shared" si="799"/>
        <v>44713</v>
      </c>
      <c r="BI41" s="5">
        <f t="shared" si="800"/>
        <v>44713</v>
      </c>
      <c r="BJ41" s="5">
        <f t="shared" si="801"/>
        <v>44719</v>
      </c>
      <c r="BK41" s="5">
        <f t="shared" si="802"/>
        <v>44722</v>
      </c>
      <c r="BL41" s="12">
        <f t="shared" si="43"/>
        <v>44732</v>
      </c>
      <c r="BM41" s="24"/>
      <c r="BN41" s="5">
        <f t="shared" si="803"/>
        <v>44730</v>
      </c>
      <c r="BO41" s="5">
        <f t="shared" si="804"/>
        <v>44735</v>
      </c>
      <c r="BP41" s="28">
        <f t="shared" si="805"/>
        <v>44735</v>
      </c>
      <c r="BQ41" s="5">
        <f t="shared" si="806"/>
        <v>44739</v>
      </c>
      <c r="BR41" s="5">
        <f t="shared" si="807"/>
        <v>44741</v>
      </c>
      <c r="BS41" s="5">
        <f t="shared" si="808"/>
        <v>44741</v>
      </c>
      <c r="BT41" s="5">
        <f t="shared" si="809"/>
        <v>44747</v>
      </c>
      <c r="BU41" s="5">
        <f t="shared" si="810"/>
        <v>44750</v>
      </c>
      <c r="BV41" s="12">
        <f t="shared" si="50"/>
        <v>44760</v>
      </c>
      <c r="BW41" s="24"/>
      <c r="BX41" s="5">
        <f t="shared" si="811"/>
        <v>44758</v>
      </c>
      <c r="BY41" s="5">
        <f t="shared" si="812"/>
        <v>44763</v>
      </c>
      <c r="BZ41" s="28">
        <f t="shared" si="813"/>
        <v>44763</v>
      </c>
      <c r="CA41" s="5">
        <f t="shared" si="814"/>
        <v>44767</v>
      </c>
      <c r="CB41" s="5">
        <f t="shared" si="815"/>
        <v>44769</v>
      </c>
      <c r="CC41" s="5">
        <f t="shared" si="816"/>
        <v>44769</v>
      </c>
      <c r="CD41" s="5">
        <f t="shared" si="817"/>
        <v>44775</v>
      </c>
      <c r="CE41" s="5">
        <f t="shared" si="818"/>
        <v>44778</v>
      </c>
      <c r="CF41" s="12">
        <f t="shared" si="57"/>
        <v>44788</v>
      </c>
      <c r="CG41" s="24"/>
      <c r="CH41" s="5">
        <f t="shared" si="819"/>
        <v>44786</v>
      </c>
      <c r="CI41" s="5">
        <f t="shared" si="820"/>
        <v>44791</v>
      </c>
      <c r="CJ41" s="28">
        <f t="shared" si="821"/>
        <v>44791</v>
      </c>
      <c r="CK41" s="5">
        <f t="shared" si="822"/>
        <v>44795</v>
      </c>
      <c r="CL41" s="5">
        <f t="shared" si="823"/>
        <v>44797</v>
      </c>
      <c r="CM41" s="5">
        <f t="shared" si="824"/>
        <v>44797</v>
      </c>
      <c r="CN41" s="5">
        <f t="shared" si="825"/>
        <v>44803</v>
      </c>
      <c r="CO41" s="5">
        <f t="shared" si="826"/>
        <v>44806</v>
      </c>
      <c r="CP41" s="12">
        <f t="shared" si="64"/>
        <v>44816</v>
      </c>
      <c r="CQ41" s="24"/>
      <c r="CR41" s="5">
        <f t="shared" si="827"/>
        <v>44814</v>
      </c>
      <c r="CS41" s="5">
        <f t="shared" si="828"/>
        <v>44819</v>
      </c>
      <c r="CT41" s="28">
        <f t="shared" si="829"/>
        <v>44819</v>
      </c>
      <c r="CU41" s="5">
        <f t="shared" si="830"/>
        <v>44823</v>
      </c>
      <c r="CV41" s="5">
        <f t="shared" si="831"/>
        <v>44825</v>
      </c>
      <c r="CW41" s="5">
        <f t="shared" si="832"/>
        <v>44825</v>
      </c>
      <c r="CX41" s="5">
        <f t="shared" si="833"/>
        <v>44831</v>
      </c>
      <c r="CY41" s="5">
        <f t="shared" si="834"/>
        <v>44834</v>
      </c>
      <c r="CZ41" s="12">
        <f t="shared" si="71"/>
        <v>44844</v>
      </c>
      <c r="DA41" s="24"/>
      <c r="DB41" s="5">
        <f t="shared" si="835"/>
        <v>44842</v>
      </c>
      <c r="DC41" s="5">
        <f t="shared" si="836"/>
        <v>44847</v>
      </c>
      <c r="DD41" s="28">
        <f t="shared" si="837"/>
        <v>44847</v>
      </c>
      <c r="DE41" s="5">
        <f t="shared" si="838"/>
        <v>44851</v>
      </c>
      <c r="DF41" s="5">
        <f t="shared" si="839"/>
        <v>44853</v>
      </c>
      <c r="DG41" s="5">
        <f t="shared" si="840"/>
        <v>44853</v>
      </c>
      <c r="DH41" s="5">
        <f t="shared" si="841"/>
        <v>44859</v>
      </c>
      <c r="DI41" s="5">
        <f t="shared" si="842"/>
        <v>44862</v>
      </c>
      <c r="DJ41" s="12">
        <f t="shared" si="78"/>
        <v>44872</v>
      </c>
      <c r="DK41" s="24"/>
      <c r="DL41" s="5">
        <f t="shared" si="843"/>
        <v>44870</v>
      </c>
      <c r="DM41" s="5">
        <f t="shared" si="844"/>
        <v>44875</v>
      </c>
      <c r="DN41" s="28">
        <f t="shared" si="845"/>
        <v>44875</v>
      </c>
      <c r="DO41" s="5">
        <f t="shared" si="846"/>
        <v>44879</v>
      </c>
      <c r="DP41" s="5">
        <f t="shared" si="847"/>
        <v>44881</v>
      </c>
      <c r="DQ41" s="5">
        <f t="shared" si="848"/>
        <v>44881</v>
      </c>
      <c r="DR41" s="5">
        <f t="shared" si="849"/>
        <v>44887</v>
      </c>
      <c r="DS41" s="5">
        <f t="shared" si="850"/>
        <v>44890</v>
      </c>
      <c r="DT41" s="12">
        <f t="shared" si="85"/>
        <v>44900</v>
      </c>
      <c r="DU41" s="24"/>
      <c r="DV41" s="5">
        <f t="shared" si="851"/>
        <v>44898</v>
      </c>
      <c r="DW41" s="5">
        <f t="shared" si="852"/>
        <v>44903</v>
      </c>
      <c r="DX41" s="28">
        <f t="shared" si="853"/>
        <v>44903</v>
      </c>
      <c r="DY41" s="5">
        <f t="shared" si="854"/>
        <v>44907</v>
      </c>
      <c r="DZ41" s="5">
        <f t="shared" si="855"/>
        <v>44909</v>
      </c>
      <c r="EA41" s="5">
        <f t="shared" si="856"/>
        <v>44909</v>
      </c>
      <c r="EB41" s="5">
        <f t="shared" si="857"/>
        <v>44915</v>
      </c>
      <c r="EC41" s="5">
        <f t="shared" si="858"/>
        <v>44918</v>
      </c>
      <c r="ED41" s="12">
        <f t="shared" si="92"/>
        <v>44928</v>
      </c>
      <c r="EE41" s="24"/>
    </row>
    <row r="42" spans="1:141">
      <c r="A42" s="4" t="s">
        <v>77</v>
      </c>
      <c r="B42" s="4" t="s">
        <v>70</v>
      </c>
      <c r="C42" s="3">
        <f t="shared" si="753"/>
        <v>2</v>
      </c>
      <c r="D42" s="49">
        <f t="shared" si="754"/>
        <v>30</v>
      </c>
      <c r="E42" s="41"/>
      <c r="F42" s="5">
        <f t="shared" si="755"/>
        <v>44562</v>
      </c>
      <c r="G42" s="5">
        <f t="shared" si="756"/>
        <v>44567</v>
      </c>
      <c r="H42" s="28">
        <f t="shared" si="757"/>
        <v>44567</v>
      </c>
      <c r="I42" s="5">
        <f t="shared" si="758"/>
        <v>44571</v>
      </c>
      <c r="J42" s="5">
        <f t="shared" si="759"/>
        <v>44573</v>
      </c>
      <c r="K42" s="5">
        <f t="shared" si="760"/>
        <v>44573</v>
      </c>
      <c r="L42" s="5">
        <f t="shared" si="761"/>
        <v>44579</v>
      </c>
      <c r="M42" s="5">
        <f t="shared" si="762"/>
        <v>44582</v>
      </c>
      <c r="N42" s="12">
        <f t="shared" si="8"/>
        <v>44592</v>
      </c>
      <c r="O42" s="24"/>
      <c r="P42" s="5">
        <f t="shared" si="763"/>
        <v>44590</v>
      </c>
      <c r="Q42" s="5">
        <f t="shared" si="764"/>
        <v>44595</v>
      </c>
      <c r="R42" s="28">
        <f t="shared" si="765"/>
        <v>44595</v>
      </c>
      <c r="S42" s="5">
        <f t="shared" si="766"/>
        <v>44599</v>
      </c>
      <c r="T42" s="5">
        <f t="shared" si="767"/>
        <v>44601</v>
      </c>
      <c r="U42" s="5">
        <f t="shared" si="768"/>
        <v>44601</v>
      </c>
      <c r="V42" s="5">
        <f t="shared" si="769"/>
        <v>44607</v>
      </c>
      <c r="W42" s="5">
        <f t="shared" si="770"/>
        <v>44610</v>
      </c>
      <c r="X42" s="12">
        <f t="shared" si="15"/>
        <v>44620</v>
      </c>
      <c r="Y42" s="24"/>
      <c r="Z42" s="5">
        <f t="shared" si="771"/>
        <v>44618</v>
      </c>
      <c r="AA42" s="5">
        <f t="shared" si="772"/>
        <v>44623</v>
      </c>
      <c r="AB42" s="28">
        <f t="shared" si="773"/>
        <v>44623</v>
      </c>
      <c r="AC42" s="5">
        <f t="shared" si="774"/>
        <v>44627</v>
      </c>
      <c r="AD42" s="5">
        <f t="shared" si="775"/>
        <v>44629</v>
      </c>
      <c r="AE42" s="5">
        <f t="shared" si="776"/>
        <v>44629</v>
      </c>
      <c r="AF42" s="5">
        <f t="shared" si="777"/>
        <v>44635</v>
      </c>
      <c r="AG42" s="5">
        <f t="shared" si="778"/>
        <v>44638</v>
      </c>
      <c r="AH42" s="12">
        <f t="shared" si="22"/>
        <v>44648</v>
      </c>
      <c r="AI42" s="24"/>
      <c r="AJ42" s="5">
        <f t="shared" si="779"/>
        <v>44646</v>
      </c>
      <c r="AK42" s="5">
        <f t="shared" si="780"/>
        <v>44651</v>
      </c>
      <c r="AL42" s="28">
        <f t="shared" si="781"/>
        <v>44651</v>
      </c>
      <c r="AM42" s="5">
        <f t="shared" si="782"/>
        <v>44655</v>
      </c>
      <c r="AN42" s="5">
        <f t="shared" si="783"/>
        <v>44657</v>
      </c>
      <c r="AO42" s="5">
        <f t="shared" si="784"/>
        <v>44657</v>
      </c>
      <c r="AP42" s="5">
        <f t="shared" si="785"/>
        <v>44663</v>
      </c>
      <c r="AQ42" s="5">
        <f t="shared" si="786"/>
        <v>44666</v>
      </c>
      <c r="AR42" s="12">
        <f t="shared" si="29"/>
        <v>44676</v>
      </c>
      <c r="AS42" s="24"/>
      <c r="AT42" s="5">
        <f t="shared" si="787"/>
        <v>44674</v>
      </c>
      <c r="AU42" s="5">
        <f t="shared" si="788"/>
        <v>44679</v>
      </c>
      <c r="AV42" s="28">
        <f t="shared" si="789"/>
        <v>44679</v>
      </c>
      <c r="AW42" s="5">
        <f t="shared" si="790"/>
        <v>44683</v>
      </c>
      <c r="AX42" s="5">
        <f t="shared" si="791"/>
        <v>44685</v>
      </c>
      <c r="AY42" s="5">
        <f t="shared" si="792"/>
        <v>44685</v>
      </c>
      <c r="AZ42" s="5">
        <f t="shared" si="793"/>
        <v>44691</v>
      </c>
      <c r="BA42" s="5">
        <f t="shared" si="794"/>
        <v>44694</v>
      </c>
      <c r="BB42" s="12">
        <f t="shared" si="36"/>
        <v>44704</v>
      </c>
      <c r="BC42" s="24"/>
      <c r="BD42" s="5">
        <f t="shared" si="795"/>
        <v>44702</v>
      </c>
      <c r="BE42" s="5">
        <f t="shared" si="796"/>
        <v>44707</v>
      </c>
      <c r="BF42" s="28">
        <f t="shared" si="797"/>
        <v>44707</v>
      </c>
      <c r="BG42" s="5">
        <f t="shared" si="798"/>
        <v>44711</v>
      </c>
      <c r="BH42" s="5">
        <f t="shared" si="799"/>
        <v>44713</v>
      </c>
      <c r="BI42" s="5">
        <f t="shared" si="800"/>
        <v>44713</v>
      </c>
      <c r="BJ42" s="5">
        <f t="shared" si="801"/>
        <v>44719</v>
      </c>
      <c r="BK42" s="5">
        <f t="shared" si="802"/>
        <v>44722</v>
      </c>
      <c r="BL42" s="12">
        <f t="shared" si="43"/>
        <v>44732</v>
      </c>
      <c r="BM42" s="24"/>
      <c r="BN42" s="5">
        <f t="shared" si="803"/>
        <v>44730</v>
      </c>
      <c r="BO42" s="5">
        <f t="shared" si="804"/>
        <v>44735</v>
      </c>
      <c r="BP42" s="28">
        <f t="shared" si="805"/>
        <v>44735</v>
      </c>
      <c r="BQ42" s="5">
        <f t="shared" si="806"/>
        <v>44739</v>
      </c>
      <c r="BR42" s="5">
        <f t="shared" si="807"/>
        <v>44741</v>
      </c>
      <c r="BS42" s="5">
        <f t="shared" si="808"/>
        <v>44741</v>
      </c>
      <c r="BT42" s="5">
        <f t="shared" si="809"/>
        <v>44747</v>
      </c>
      <c r="BU42" s="5">
        <f t="shared" si="810"/>
        <v>44750</v>
      </c>
      <c r="BV42" s="12">
        <f t="shared" si="50"/>
        <v>44760</v>
      </c>
      <c r="BW42" s="24"/>
      <c r="BX42" s="5">
        <f t="shared" si="811"/>
        <v>44758</v>
      </c>
      <c r="BY42" s="5">
        <f t="shared" si="812"/>
        <v>44763</v>
      </c>
      <c r="BZ42" s="28">
        <f t="shared" si="813"/>
        <v>44763</v>
      </c>
      <c r="CA42" s="5">
        <f t="shared" si="814"/>
        <v>44767</v>
      </c>
      <c r="CB42" s="5">
        <f t="shared" si="815"/>
        <v>44769</v>
      </c>
      <c r="CC42" s="5">
        <f t="shared" si="816"/>
        <v>44769</v>
      </c>
      <c r="CD42" s="5">
        <f t="shared" si="817"/>
        <v>44775</v>
      </c>
      <c r="CE42" s="5">
        <f t="shared" si="818"/>
        <v>44778</v>
      </c>
      <c r="CF42" s="12">
        <f t="shared" si="57"/>
        <v>44788</v>
      </c>
      <c r="CG42" s="24"/>
      <c r="CH42" s="5">
        <f t="shared" si="819"/>
        <v>44786</v>
      </c>
      <c r="CI42" s="5">
        <f t="shared" si="820"/>
        <v>44791</v>
      </c>
      <c r="CJ42" s="28">
        <f t="shared" si="821"/>
        <v>44791</v>
      </c>
      <c r="CK42" s="5">
        <f t="shared" si="822"/>
        <v>44795</v>
      </c>
      <c r="CL42" s="5">
        <f t="shared" si="823"/>
        <v>44797</v>
      </c>
      <c r="CM42" s="5">
        <f t="shared" si="824"/>
        <v>44797</v>
      </c>
      <c r="CN42" s="5">
        <f t="shared" si="825"/>
        <v>44803</v>
      </c>
      <c r="CO42" s="5">
        <f t="shared" si="826"/>
        <v>44806</v>
      </c>
      <c r="CP42" s="12">
        <f t="shared" si="64"/>
        <v>44816</v>
      </c>
      <c r="CQ42" s="24"/>
      <c r="CR42" s="5">
        <f t="shared" si="827"/>
        <v>44814</v>
      </c>
      <c r="CS42" s="5">
        <f t="shared" si="828"/>
        <v>44819</v>
      </c>
      <c r="CT42" s="28">
        <f t="shared" si="829"/>
        <v>44819</v>
      </c>
      <c r="CU42" s="5">
        <f t="shared" si="830"/>
        <v>44823</v>
      </c>
      <c r="CV42" s="5">
        <f t="shared" si="831"/>
        <v>44825</v>
      </c>
      <c r="CW42" s="5">
        <f t="shared" si="832"/>
        <v>44825</v>
      </c>
      <c r="CX42" s="5">
        <f t="shared" si="833"/>
        <v>44831</v>
      </c>
      <c r="CY42" s="5">
        <f t="shared" si="834"/>
        <v>44834</v>
      </c>
      <c r="CZ42" s="12">
        <f t="shared" si="71"/>
        <v>44844</v>
      </c>
      <c r="DA42" s="24"/>
      <c r="DB42" s="5">
        <f t="shared" si="835"/>
        <v>44842</v>
      </c>
      <c r="DC42" s="5">
        <f t="shared" si="836"/>
        <v>44847</v>
      </c>
      <c r="DD42" s="28">
        <f t="shared" si="837"/>
        <v>44847</v>
      </c>
      <c r="DE42" s="5">
        <f t="shared" si="838"/>
        <v>44851</v>
      </c>
      <c r="DF42" s="5">
        <f t="shared" si="839"/>
        <v>44853</v>
      </c>
      <c r="DG42" s="5">
        <f t="shared" si="840"/>
        <v>44853</v>
      </c>
      <c r="DH42" s="5">
        <f t="shared" si="841"/>
        <v>44859</v>
      </c>
      <c r="DI42" s="5">
        <f t="shared" si="842"/>
        <v>44862</v>
      </c>
      <c r="DJ42" s="12">
        <f t="shared" si="78"/>
        <v>44872</v>
      </c>
      <c r="DK42" s="24"/>
      <c r="DL42" s="5">
        <f t="shared" si="843"/>
        <v>44870</v>
      </c>
      <c r="DM42" s="5">
        <f t="shared" si="844"/>
        <v>44875</v>
      </c>
      <c r="DN42" s="28">
        <f t="shared" si="845"/>
        <v>44875</v>
      </c>
      <c r="DO42" s="5">
        <f t="shared" si="846"/>
        <v>44879</v>
      </c>
      <c r="DP42" s="5">
        <f t="shared" si="847"/>
        <v>44881</v>
      </c>
      <c r="DQ42" s="5">
        <f t="shared" si="848"/>
        <v>44881</v>
      </c>
      <c r="DR42" s="5">
        <f t="shared" si="849"/>
        <v>44887</v>
      </c>
      <c r="DS42" s="5">
        <f t="shared" si="850"/>
        <v>44890</v>
      </c>
      <c r="DT42" s="12">
        <f t="shared" si="85"/>
        <v>44900</v>
      </c>
      <c r="DU42" s="24"/>
      <c r="DV42" s="5">
        <f t="shared" si="851"/>
        <v>44898</v>
      </c>
      <c r="DW42" s="5">
        <f t="shared" si="852"/>
        <v>44903</v>
      </c>
      <c r="DX42" s="28">
        <f t="shared" si="853"/>
        <v>44903</v>
      </c>
      <c r="DY42" s="5">
        <f t="shared" si="854"/>
        <v>44907</v>
      </c>
      <c r="DZ42" s="5">
        <f t="shared" si="855"/>
        <v>44909</v>
      </c>
      <c r="EA42" s="5">
        <f t="shared" si="856"/>
        <v>44909</v>
      </c>
      <c r="EB42" s="5">
        <f t="shared" si="857"/>
        <v>44915</v>
      </c>
      <c r="EC42" s="5">
        <f t="shared" si="858"/>
        <v>44918</v>
      </c>
      <c r="ED42" s="12">
        <f t="shared" si="92"/>
        <v>44928</v>
      </c>
      <c r="EE42" s="24"/>
    </row>
    <row r="43" spans="1:141">
      <c r="A43" s="4" t="s">
        <v>81</v>
      </c>
      <c r="B43" s="4" t="s">
        <v>70</v>
      </c>
      <c r="C43" s="3">
        <f t="shared" si="753"/>
        <v>1</v>
      </c>
      <c r="D43" s="49">
        <f t="shared" si="754"/>
        <v>29</v>
      </c>
      <c r="E43" s="41"/>
      <c r="F43" s="5">
        <f t="shared" si="755"/>
        <v>44563</v>
      </c>
      <c r="G43" s="5">
        <f t="shared" si="756"/>
        <v>44568</v>
      </c>
      <c r="H43" s="28">
        <f t="shared" si="757"/>
        <v>44568</v>
      </c>
      <c r="I43" s="5">
        <f t="shared" si="758"/>
        <v>44572</v>
      </c>
      <c r="J43" s="5">
        <f t="shared" si="759"/>
        <v>44573</v>
      </c>
      <c r="K43" s="5">
        <f t="shared" si="760"/>
        <v>44573</v>
      </c>
      <c r="L43" s="5">
        <f t="shared" si="761"/>
        <v>44579</v>
      </c>
      <c r="M43" s="5">
        <f t="shared" si="762"/>
        <v>44582</v>
      </c>
      <c r="N43" s="12">
        <f t="shared" si="8"/>
        <v>44592</v>
      </c>
      <c r="O43" s="24"/>
      <c r="P43" s="5">
        <f t="shared" si="763"/>
        <v>44591</v>
      </c>
      <c r="Q43" s="5">
        <f t="shared" si="764"/>
        <v>44596</v>
      </c>
      <c r="R43" s="28">
        <f t="shared" si="765"/>
        <v>44596</v>
      </c>
      <c r="S43" s="5">
        <f t="shared" si="766"/>
        <v>44600</v>
      </c>
      <c r="T43" s="5">
        <f t="shared" si="767"/>
        <v>44601</v>
      </c>
      <c r="U43" s="5">
        <f t="shared" si="768"/>
        <v>44601</v>
      </c>
      <c r="V43" s="5">
        <f t="shared" si="769"/>
        <v>44607</v>
      </c>
      <c r="W43" s="5">
        <f t="shared" si="770"/>
        <v>44610</v>
      </c>
      <c r="X43" s="12">
        <f t="shared" si="15"/>
        <v>44620</v>
      </c>
      <c r="Y43" s="24"/>
      <c r="Z43" s="5">
        <f t="shared" si="771"/>
        <v>44619</v>
      </c>
      <c r="AA43" s="5">
        <f t="shared" si="772"/>
        <v>44624</v>
      </c>
      <c r="AB43" s="28">
        <f t="shared" si="773"/>
        <v>44624</v>
      </c>
      <c r="AC43" s="5">
        <f t="shared" si="774"/>
        <v>44628</v>
      </c>
      <c r="AD43" s="5">
        <f t="shared" si="775"/>
        <v>44629</v>
      </c>
      <c r="AE43" s="5">
        <f t="shared" si="776"/>
        <v>44629</v>
      </c>
      <c r="AF43" s="5">
        <f t="shared" si="777"/>
        <v>44635</v>
      </c>
      <c r="AG43" s="5">
        <f t="shared" si="778"/>
        <v>44638</v>
      </c>
      <c r="AH43" s="12">
        <f t="shared" si="22"/>
        <v>44648</v>
      </c>
      <c r="AI43" s="24"/>
      <c r="AJ43" s="5">
        <f t="shared" si="779"/>
        <v>44647</v>
      </c>
      <c r="AK43" s="5">
        <f t="shared" si="780"/>
        <v>44652</v>
      </c>
      <c r="AL43" s="28">
        <f t="shared" si="781"/>
        <v>44652</v>
      </c>
      <c r="AM43" s="5">
        <f t="shared" si="782"/>
        <v>44656</v>
      </c>
      <c r="AN43" s="5">
        <f t="shared" si="783"/>
        <v>44657</v>
      </c>
      <c r="AO43" s="5">
        <f t="shared" si="784"/>
        <v>44657</v>
      </c>
      <c r="AP43" s="5">
        <f t="shared" si="785"/>
        <v>44663</v>
      </c>
      <c r="AQ43" s="5">
        <f t="shared" si="786"/>
        <v>44666</v>
      </c>
      <c r="AR43" s="12">
        <f t="shared" si="29"/>
        <v>44676</v>
      </c>
      <c r="AS43" s="24"/>
      <c r="AT43" s="5">
        <f t="shared" si="787"/>
        <v>44675</v>
      </c>
      <c r="AU43" s="5">
        <f t="shared" si="788"/>
        <v>44680</v>
      </c>
      <c r="AV43" s="28">
        <f t="shared" si="789"/>
        <v>44680</v>
      </c>
      <c r="AW43" s="5">
        <f t="shared" si="790"/>
        <v>44684</v>
      </c>
      <c r="AX43" s="5">
        <f t="shared" si="791"/>
        <v>44685</v>
      </c>
      <c r="AY43" s="5">
        <f t="shared" si="792"/>
        <v>44685</v>
      </c>
      <c r="AZ43" s="5">
        <f t="shared" si="793"/>
        <v>44691</v>
      </c>
      <c r="BA43" s="5">
        <f t="shared" si="794"/>
        <v>44694</v>
      </c>
      <c r="BB43" s="12">
        <f t="shared" si="36"/>
        <v>44704</v>
      </c>
      <c r="BC43" s="24"/>
      <c r="BD43" s="5">
        <f t="shared" si="795"/>
        <v>44703</v>
      </c>
      <c r="BE43" s="5">
        <f t="shared" si="796"/>
        <v>44708</v>
      </c>
      <c r="BF43" s="28">
        <f t="shared" si="797"/>
        <v>44708</v>
      </c>
      <c r="BG43" s="5">
        <f t="shared" si="798"/>
        <v>44712</v>
      </c>
      <c r="BH43" s="5">
        <f t="shared" si="799"/>
        <v>44713</v>
      </c>
      <c r="BI43" s="5">
        <f t="shared" si="800"/>
        <v>44713</v>
      </c>
      <c r="BJ43" s="5">
        <f t="shared" si="801"/>
        <v>44719</v>
      </c>
      <c r="BK43" s="5">
        <f t="shared" si="802"/>
        <v>44722</v>
      </c>
      <c r="BL43" s="12">
        <f t="shared" si="43"/>
        <v>44732</v>
      </c>
      <c r="BM43" s="24"/>
      <c r="BN43" s="5">
        <f t="shared" si="803"/>
        <v>44731</v>
      </c>
      <c r="BO43" s="5">
        <f t="shared" si="804"/>
        <v>44736</v>
      </c>
      <c r="BP43" s="28">
        <f t="shared" si="805"/>
        <v>44736</v>
      </c>
      <c r="BQ43" s="5">
        <f t="shared" si="806"/>
        <v>44740</v>
      </c>
      <c r="BR43" s="5">
        <f t="shared" si="807"/>
        <v>44741</v>
      </c>
      <c r="BS43" s="5">
        <f t="shared" si="808"/>
        <v>44741</v>
      </c>
      <c r="BT43" s="5">
        <f t="shared" si="809"/>
        <v>44747</v>
      </c>
      <c r="BU43" s="5">
        <f t="shared" si="810"/>
        <v>44750</v>
      </c>
      <c r="BV43" s="12">
        <f t="shared" si="50"/>
        <v>44760</v>
      </c>
      <c r="BW43" s="24"/>
      <c r="BX43" s="5">
        <f t="shared" si="811"/>
        <v>44759</v>
      </c>
      <c r="BY43" s="5">
        <f t="shared" si="812"/>
        <v>44764</v>
      </c>
      <c r="BZ43" s="28">
        <f t="shared" si="813"/>
        <v>44764</v>
      </c>
      <c r="CA43" s="5">
        <f t="shared" si="814"/>
        <v>44768</v>
      </c>
      <c r="CB43" s="5">
        <f t="shared" si="815"/>
        <v>44769</v>
      </c>
      <c r="CC43" s="5">
        <f t="shared" si="816"/>
        <v>44769</v>
      </c>
      <c r="CD43" s="5">
        <f t="shared" si="817"/>
        <v>44775</v>
      </c>
      <c r="CE43" s="5">
        <f t="shared" si="818"/>
        <v>44778</v>
      </c>
      <c r="CF43" s="12">
        <f t="shared" si="57"/>
        <v>44788</v>
      </c>
      <c r="CG43" s="24"/>
      <c r="CH43" s="5">
        <f t="shared" si="819"/>
        <v>44787</v>
      </c>
      <c r="CI43" s="5">
        <f t="shared" si="820"/>
        <v>44792</v>
      </c>
      <c r="CJ43" s="28">
        <f t="shared" si="821"/>
        <v>44792</v>
      </c>
      <c r="CK43" s="5">
        <f t="shared" si="822"/>
        <v>44796</v>
      </c>
      <c r="CL43" s="5">
        <f t="shared" si="823"/>
        <v>44797</v>
      </c>
      <c r="CM43" s="5">
        <f t="shared" si="824"/>
        <v>44797</v>
      </c>
      <c r="CN43" s="5">
        <f t="shared" si="825"/>
        <v>44803</v>
      </c>
      <c r="CO43" s="5">
        <f t="shared" si="826"/>
        <v>44806</v>
      </c>
      <c r="CP43" s="12">
        <f t="shared" si="64"/>
        <v>44816</v>
      </c>
      <c r="CQ43" s="24"/>
      <c r="CR43" s="5">
        <f t="shared" si="827"/>
        <v>44815</v>
      </c>
      <c r="CS43" s="5">
        <f t="shared" si="828"/>
        <v>44820</v>
      </c>
      <c r="CT43" s="28">
        <f t="shared" si="829"/>
        <v>44820</v>
      </c>
      <c r="CU43" s="5">
        <f t="shared" si="830"/>
        <v>44824</v>
      </c>
      <c r="CV43" s="5">
        <f t="shared" si="831"/>
        <v>44825</v>
      </c>
      <c r="CW43" s="5">
        <f t="shared" si="832"/>
        <v>44825</v>
      </c>
      <c r="CX43" s="5">
        <f t="shared" si="833"/>
        <v>44831</v>
      </c>
      <c r="CY43" s="5">
        <f t="shared" si="834"/>
        <v>44834</v>
      </c>
      <c r="CZ43" s="12">
        <f t="shared" si="71"/>
        <v>44844</v>
      </c>
      <c r="DA43" s="24"/>
      <c r="DB43" s="5">
        <f t="shared" si="835"/>
        <v>44843</v>
      </c>
      <c r="DC43" s="5">
        <f t="shared" si="836"/>
        <v>44848</v>
      </c>
      <c r="DD43" s="28">
        <f t="shared" si="837"/>
        <v>44848</v>
      </c>
      <c r="DE43" s="5">
        <f t="shared" si="838"/>
        <v>44852</v>
      </c>
      <c r="DF43" s="5">
        <f t="shared" si="839"/>
        <v>44853</v>
      </c>
      <c r="DG43" s="5">
        <f t="shared" si="840"/>
        <v>44853</v>
      </c>
      <c r="DH43" s="5">
        <f t="shared" si="841"/>
        <v>44859</v>
      </c>
      <c r="DI43" s="5">
        <f t="shared" si="842"/>
        <v>44862</v>
      </c>
      <c r="DJ43" s="12">
        <f t="shared" si="78"/>
        <v>44872</v>
      </c>
      <c r="DK43" s="24"/>
      <c r="DL43" s="5">
        <f t="shared" si="843"/>
        <v>44871</v>
      </c>
      <c r="DM43" s="5">
        <f t="shared" si="844"/>
        <v>44876</v>
      </c>
      <c r="DN43" s="28">
        <f t="shared" si="845"/>
        <v>44876</v>
      </c>
      <c r="DO43" s="5">
        <f t="shared" si="846"/>
        <v>44880</v>
      </c>
      <c r="DP43" s="5">
        <f t="shared" si="847"/>
        <v>44881</v>
      </c>
      <c r="DQ43" s="5">
        <f t="shared" si="848"/>
        <v>44881</v>
      </c>
      <c r="DR43" s="5">
        <f t="shared" si="849"/>
        <v>44887</v>
      </c>
      <c r="DS43" s="5">
        <f t="shared" si="850"/>
        <v>44890</v>
      </c>
      <c r="DT43" s="12">
        <f t="shared" si="85"/>
        <v>44900</v>
      </c>
      <c r="DU43" s="24"/>
      <c r="DV43" s="5">
        <f t="shared" si="851"/>
        <v>44899</v>
      </c>
      <c r="DW43" s="5">
        <f t="shared" si="852"/>
        <v>44904</v>
      </c>
      <c r="DX43" s="28">
        <f t="shared" si="853"/>
        <v>44904</v>
      </c>
      <c r="DY43" s="5">
        <f t="shared" si="854"/>
        <v>44908</v>
      </c>
      <c r="DZ43" s="5">
        <f t="shared" si="855"/>
        <v>44909</v>
      </c>
      <c r="EA43" s="5">
        <f t="shared" si="856"/>
        <v>44909</v>
      </c>
      <c r="EB43" s="5">
        <f t="shared" si="857"/>
        <v>44915</v>
      </c>
      <c r="EC43" s="5">
        <f t="shared" si="858"/>
        <v>44918</v>
      </c>
      <c r="ED43" s="12">
        <f t="shared" si="92"/>
        <v>44928</v>
      </c>
      <c r="EE43" s="24"/>
    </row>
  </sheetData>
  <sheetProtection autoFilter="0"/>
  <sortState xmlns:xlrd2="http://schemas.microsoft.com/office/spreadsheetml/2017/richdata2" ref="A4:B43">
    <sortCondition ref="B4:B43"/>
    <sortCondition ref="A4:A43"/>
  </sortState>
  <mergeCells count="44">
    <mergeCell ref="AT1:AU1"/>
    <mergeCell ref="A1:D1"/>
    <mergeCell ref="F1:G1"/>
    <mergeCell ref="P1:Q1"/>
    <mergeCell ref="Z1:AA1"/>
    <mergeCell ref="AJ1:AK1"/>
    <mergeCell ref="DL1:DM1"/>
    <mergeCell ref="DV1:DW1"/>
    <mergeCell ref="A2:A3"/>
    <mergeCell ref="B2:B3"/>
    <mergeCell ref="C2:C3"/>
    <mergeCell ref="D2:D3"/>
    <mergeCell ref="F3:G3"/>
    <mergeCell ref="I3:J3"/>
    <mergeCell ref="P3:Q3"/>
    <mergeCell ref="S3:T3"/>
    <mergeCell ref="BD1:BE1"/>
    <mergeCell ref="BN1:BO1"/>
    <mergeCell ref="BX1:BY1"/>
    <mergeCell ref="CH1:CI1"/>
    <mergeCell ref="CR1:CS1"/>
    <mergeCell ref="DB1:DC1"/>
    <mergeCell ref="CA3:CB3"/>
    <mergeCell ref="Z3:AA3"/>
    <mergeCell ref="AC3:AD3"/>
    <mergeCell ref="AJ3:AK3"/>
    <mergeCell ref="AM3:AN3"/>
    <mergeCell ref="AT3:AU3"/>
    <mergeCell ref="AW3:AX3"/>
    <mergeCell ref="BD3:BE3"/>
    <mergeCell ref="BG3:BH3"/>
    <mergeCell ref="BN3:BO3"/>
    <mergeCell ref="BQ3:BR3"/>
    <mergeCell ref="BX3:BY3"/>
    <mergeCell ref="DL3:DM3"/>
    <mergeCell ref="DO3:DP3"/>
    <mergeCell ref="DV3:DW3"/>
    <mergeCell ref="DY3:DZ3"/>
    <mergeCell ref="CH3:CI3"/>
    <mergeCell ref="CK3:CL3"/>
    <mergeCell ref="CR3:CS3"/>
    <mergeCell ref="CU3:CV3"/>
    <mergeCell ref="DB3:DC3"/>
    <mergeCell ref="DE3:DF3"/>
  </mergeCells>
  <printOptions horizontalCentered="1"/>
  <pageMargins left="0.25" right="0.25" top="0.5" bottom="0.25" header="0.25" footer="0.125"/>
  <pageSetup scale="70" fitToWidth="13" orientation="portrait" r:id="rId1"/>
  <headerFooter alignWithMargins="0">
    <oddHeader>&amp;C&amp;"Arial,Bold"&amp;14TRANSIT GUIDELINE</oddHeader>
    <oddFooter>&amp;LS:\BUY\INTERNATIONAL LOGISTICS\Transit Guideline\FM Hardline and Apparel TransitTable for 2014.xlsx&amp;R&amp;D</oddFooter>
  </headerFooter>
  <colBreaks count="12" manualBreakCount="12">
    <brk id="15" max="91" man="1"/>
    <brk id="25" max="91" man="1"/>
    <brk id="35" max="91" man="1"/>
    <brk id="45" max="91" man="1"/>
    <brk id="55" max="91" man="1"/>
    <brk id="65" max="91" man="1"/>
    <brk id="75" max="91" man="1"/>
    <brk id="85" max="91" man="1"/>
    <brk id="95" max="91" man="1"/>
    <brk id="105" max="91" man="1"/>
    <brk id="115" max="91" man="1"/>
    <brk id="125" max="9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 tint="0.39997558519241921"/>
  </sheetPr>
  <dimension ref="A1:EK44"/>
  <sheetViews>
    <sheetView zoomScale="145" zoomScaleNormal="145" zoomScaleSheetLayoutView="145" zoomScalePageLayoutView="140" workbookViewId="0">
      <pane xSplit="5" ySplit="3" topLeftCell="F4" activePane="bottomRight" state="frozenSplit"/>
      <selection pane="bottomRight" activeCell="A64" sqref="A64:C66"/>
      <selection pane="bottomLeft" activeCell="A64" sqref="A64:C66"/>
      <selection pane="topRight" activeCell="A64" sqref="A64:C66"/>
    </sheetView>
  </sheetViews>
  <sheetFormatPr defaultColWidth="8.7109375" defaultRowHeight="13.15"/>
  <cols>
    <col min="1" max="1" width="14.7109375" style="1" bestFit="1" customWidth="1"/>
    <col min="2" max="2" width="11.28515625" style="1" bestFit="1" customWidth="1"/>
    <col min="3" max="3" width="10.28515625" style="1" customWidth="1"/>
    <col min="4" max="4" width="9.28515625" style="42" customWidth="1"/>
    <col min="5" max="5" width="2.28515625" style="2" customWidth="1"/>
    <col min="6" max="7" width="7" style="2" customWidth="1"/>
    <col min="8" max="12" width="9.28515625" style="2" customWidth="1"/>
    <col min="13" max="13" width="11.28515625" style="2" customWidth="1"/>
    <col min="14" max="14" width="9.28515625" style="2" customWidth="1"/>
    <col min="15" max="15" width="2.28515625" style="2" customWidth="1"/>
    <col min="16" max="22" width="9.28515625" style="2" customWidth="1"/>
    <col min="23" max="23" width="11.5703125" style="2" customWidth="1"/>
    <col min="24" max="24" width="9.28515625" style="2" customWidth="1"/>
    <col min="25" max="25" width="2.28515625" style="2" customWidth="1"/>
    <col min="26" max="34" width="9.28515625" style="2" customWidth="1"/>
    <col min="35" max="35" width="2.28515625" style="2" customWidth="1"/>
    <col min="36" max="42" width="9.28515625" style="2" customWidth="1"/>
    <col min="43" max="43" width="12" style="2" customWidth="1"/>
    <col min="44" max="44" width="9.28515625" style="2" customWidth="1"/>
    <col min="45" max="45" width="2.28515625" style="2" customWidth="1"/>
    <col min="46" max="52" width="9.28515625" style="2" customWidth="1"/>
    <col min="53" max="53" width="11" style="2" customWidth="1"/>
    <col min="54" max="54" width="9.28515625" style="2" customWidth="1"/>
    <col min="55" max="55" width="2.28515625" style="2" customWidth="1"/>
    <col min="56" max="62" width="9.28515625" style="2" customWidth="1"/>
    <col min="63" max="63" width="11.28515625" style="2" customWidth="1"/>
    <col min="64" max="64" width="9.28515625" style="2" customWidth="1"/>
    <col min="65" max="65" width="2.28515625" style="2" customWidth="1"/>
    <col min="66" max="72" width="9.28515625" style="2" customWidth="1"/>
    <col min="73" max="73" width="11.28515625" style="2" customWidth="1"/>
    <col min="74" max="74" width="9.28515625" style="2" customWidth="1"/>
    <col min="75" max="75" width="2.28515625" style="2" customWidth="1"/>
    <col min="76" max="82" width="9.28515625" style="2" customWidth="1"/>
    <col min="83" max="83" width="11.28515625" style="2" customWidth="1"/>
    <col min="84" max="84" width="9.28515625" style="2" customWidth="1"/>
    <col min="85" max="85" width="2.28515625" style="2" customWidth="1"/>
    <col min="86" max="92" width="9.28515625" style="2" customWidth="1"/>
    <col min="93" max="93" width="11.5703125" style="2" customWidth="1"/>
    <col min="94" max="94" width="9.28515625" style="2" customWidth="1"/>
    <col min="95" max="95" width="2.28515625" style="2" customWidth="1"/>
    <col min="96" max="102" width="9.28515625" style="2" customWidth="1"/>
    <col min="103" max="103" width="11.28515625" style="2" customWidth="1"/>
    <col min="104" max="104" width="9.28515625" style="2" customWidth="1"/>
    <col min="105" max="105" width="2.28515625" style="2" customWidth="1"/>
    <col min="106" max="112" width="9.28515625" style="2" customWidth="1"/>
    <col min="113" max="113" width="11" style="2" customWidth="1"/>
    <col min="114" max="114" width="9.28515625" style="2" customWidth="1"/>
    <col min="115" max="115" width="2.28515625" style="2" customWidth="1"/>
    <col min="116" max="122" width="9.28515625" style="2" customWidth="1"/>
    <col min="123" max="123" width="11.7109375" style="2" customWidth="1"/>
    <col min="124" max="124" width="9.28515625" style="2" customWidth="1"/>
    <col min="125" max="125" width="2.28515625" style="2" customWidth="1"/>
    <col min="126" max="132" width="9.28515625" style="2" customWidth="1"/>
    <col min="133" max="133" width="11.28515625" style="2" customWidth="1"/>
    <col min="134" max="134" width="9.28515625" style="2" customWidth="1"/>
    <col min="135" max="135" width="2.28515625" style="2" customWidth="1"/>
    <col min="136" max="16384" width="8.7109375" style="2"/>
  </cols>
  <sheetData>
    <row r="1" spans="1:141" s="8" customFormat="1" ht="50.1" customHeight="1" thickTop="1">
      <c r="A1" s="99" t="s">
        <v>191</v>
      </c>
      <c r="B1" s="100"/>
      <c r="C1" s="100"/>
      <c r="D1" s="101"/>
      <c r="E1" s="26"/>
      <c r="F1" s="97">
        <v>44592</v>
      </c>
      <c r="G1" s="98"/>
      <c r="H1" s="17" t="s">
        <v>144</v>
      </c>
      <c r="I1" s="18" t="s">
        <v>145</v>
      </c>
      <c r="J1" s="19">
        <v>1</v>
      </c>
      <c r="K1" s="18"/>
      <c r="L1" s="18"/>
      <c r="M1" s="18"/>
      <c r="N1" s="20"/>
      <c r="O1" s="26"/>
      <c r="P1" s="87">
        <f>F1+28</f>
        <v>44620</v>
      </c>
      <c r="Q1" s="88"/>
      <c r="R1" s="17" t="s">
        <v>144</v>
      </c>
      <c r="S1" s="18" t="s">
        <v>145</v>
      </c>
      <c r="T1" s="19">
        <f>J1+1</f>
        <v>2</v>
      </c>
      <c r="U1" s="18"/>
      <c r="V1" s="18"/>
      <c r="W1" s="18"/>
      <c r="X1" s="20"/>
      <c r="Y1" s="26"/>
      <c r="Z1" s="87">
        <f>P1+28</f>
        <v>44648</v>
      </c>
      <c r="AA1" s="88"/>
      <c r="AB1" s="17" t="s">
        <v>144</v>
      </c>
      <c r="AC1" s="18" t="s">
        <v>145</v>
      </c>
      <c r="AD1" s="19">
        <f>T1+1</f>
        <v>3</v>
      </c>
      <c r="AE1" s="18"/>
      <c r="AF1" s="18"/>
      <c r="AG1" s="18"/>
      <c r="AH1" s="20"/>
      <c r="AI1" s="26"/>
      <c r="AJ1" s="87">
        <f>Z1+28</f>
        <v>44676</v>
      </c>
      <c r="AK1" s="88"/>
      <c r="AL1" s="17" t="s">
        <v>144</v>
      </c>
      <c r="AM1" s="18" t="s">
        <v>145</v>
      </c>
      <c r="AN1" s="19">
        <f>AD1+1</f>
        <v>4</v>
      </c>
      <c r="AO1" s="18"/>
      <c r="AP1" s="18"/>
      <c r="AQ1" s="18"/>
      <c r="AR1" s="20"/>
      <c r="AS1" s="26"/>
      <c r="AT1" s="87">
        <f>AJ1+28</f>
        <v>44704</v>
      </c>
      <c r="AU1" s="88"/>
      <c r="AV1" s="17" t="s">
        <v>144</v>
      </c>
      <c r="AW1" s="18" t="s">
        <v>145</v>
      </c>
      <c r="AX1" s="19">
        <f>AN1+1</f>
        <v>5</v>
      </c>
      <c r="AY1" s="18"/>
      <c r="AZ1" s="18"/>
      <c r="BA1" s="18"/>
      <c r="BB1" s="20"/>
      <c r="BC1" s="26"/>
      <c r="BD1" s="87">
        <f>AT1+28</f>
        <v>44732</v>
      </c>
      <c r="BE1" s="88"/>
      <c r="BF1" s="17" t="s">
        <v>144</v>
      </c>
      <c r="BG1" s="18" t="s">
        <v>145</v>
      </c>
      <c r="BH1" s="19">
        <f>AX1+1</f>
        <v>6</v>
      </c>
      <c r="BI1" s="18"/>
      <c r="BJ1" s="18"/>
      <c r="BK1" s="18"/>
      <c r="BL1" s="20"/>
      <c r="BM1" s="26"/>
      <c r="BN1" s="87">
        <f>BD1+28</f>
        <v>44760</v>
      </c>
      <c r="BO1" s="88"/>
      <c r="BP1" s="17" t="s">
        <v>144</v>
      </c>
      <c r="BQ1" s="18" t="s">
        <v>145</v>
      </c>
      <c r="BR1" s="19">
        <f>BH1+1</f>
        <v>7</v>
      </c>
      <c r="BS1" s="18"/>
      <c r="BT1" s="18"/>
      <c r="BU1" s="18"/>
      <c r="BV1" s="20"/>
      <c r="BW1" s="26"/>
      <c r="BX1" s="87">
        <f>BN1+28</f>
        <v>44788</v>
      </c>
      <c r="BY1" s="88"/>
      <c r="BZ1" s="17" t="s">
        <v>144</v>
      </c>
      <c r="CA1" s="18" t="s">
        <v>145</v>
      </c>
      <c r="CB1" s="19">
        <f>BR1+1</f>
        <v>8</v>
      </c>
      <c r="CC1" s="18"/>
      <c r="CD1" s="18"/>
      <c r="CE1" s="18"/>
      <c r="CF1" s="20"/>
      <c r="CG1" s="26"/>
      <c r="CH1" s="87">
        <f>BX1+28</f>
        <v>44816</v>
      </c>
      <c r="CI1" s="88"/>
      <c r="CJ1" s="17" t="s">
        <v>144</v>
      </c>
      <c r="CK1" s="18" t="s">
        <v>145</v>
      </c>
      <c r="CL1" s="19">
        <f>CB1+1</f>
        <v>9</v>
      </c>
      <c r="CM1" s="18"/>
      <c r="CN1" s="18"/>
      <c r="CO1" s="18"/>
      <c r="CP1" s="20"/>
      <c r="CQ1" s="26"/>
      <c r="CR1" s="87">
        <f>CH1+28</f>
        <v>44844</v>
      </c>
      <c r="CS1" s="88"/>
      <c r="CT1" s="17" t="s">
        <v>144</v>
      </c>
      <c r="CU1" s="18" t="s">
        <v>145</v>
      </c>
      <c r="CV1" s="19">
        <f>CL1+1</f>
        <v>10</v>
      </c>
      <c r="CW1" s="18"/>
      <c r="CX1" s="18"/>
      <c r="CY1" s="18"/>
      <c r="CZ1" s="20"/>
      <c r="DA1" s="26"/>
      <c r="DB1" s="87">
        <f>CR1+28</f>
        <v>44872</v>
      </c>
      <c r="DC1" s="88"/>
      <c r="DD1" s="17" t="s">
        <v>144</v>
      </c>
      <c r="DE1" s="18" t="s">
        <v>145</v>
      </c>
      <c r="DF1" s="19">
        <f>CV1+1</f>
        <v>11</v>
      </c>
      <c r="DG1" s="18"/>
      <c r="DH1" s="18"/>
      <c r="DI1" s="18"/>
      <c r="DJ1" s="20"/>
      <c r="DK1" s="26"/>
      <c r="DL1" s="87">
        <f>DB1+28</f>
        <v>44900</v>
      </c>
      <c r="DM1" s="88"/>
      <c r="DN1" s="17" t="s">
        <v>144</v>
      </c>
      <c r="DO1" s="18" t="s">
        <v>145</v>
      </c>
      <c r="DP1" s="19">
        <f>DF1+1</f>
        <v>12</v>
      </c>
      <c r="DQ1" s="18"/>
      <c r="DR1" s="18"/>
      <c r="DS1" s="18"/>
      <c r="DT1" s="20"/>
      <c r="DU1" s="26"/>
      <c r="DV1" s="87">
        <f>DL1+28</f>
        <v>44928</v>
      </c>
      <c r="DW1" s="88"/>
      <c r="DX1" s="17" t="s">
        <v>144</v>
      </c>
      <c r="DY1" s="18" t="s">
        <v>145</v>
      </c>
      <c r="DZ1" s="19">
        <f>DP1+1</f>
        <v>13</v>
      </c>
      <c r="EA1" s="18"/>
      <c r="EB1" s="18"/>
      <c r="EC1" s="18"/>
      <c r="ED1" s="19"/>
      <c r="EE1" s="26"/>
    </row>
    <row r="2" spans="1:141" ht="27.75" customHeight="1">
      <c r="A2" s="89" t="s">
        <v>146</v>
      </c>
      <c r="B2" s="91" t="s">
        <v>147</v>
      </c>
      <c r="C2" s="93" t="s">
        <v>148</v>
      </c>
      <c r="D2" s="95" t="s">
        <v>149</v>
      </c>
      <c r="E2" s="6"/>
      <c r="F2" s="10" t="s">
        <v>150</v>
      </c>
      <c r="G2" s="11" t="s">
        <v>151</v>
      </c>
      <c r="H2" s="14" t="s">
        <v>152</v>
      </c>
      <c r="I2" s="13" t="s">
        <v>153</v>
      </c>
      <c r="J2" s="11" t="s">
        <v>154</v>
      </c>
      <c r="K2" s="14" t="s">
        <v>155</v>
      </c>
      <c r="L2" s="14" t="s">
        <v>189</v>
      </c>
      <c r="M2" s="51" t="s">
        <v>192</v>
      </c>
      <c r="N2" s="16" t="s">
        <v>156</v>
      </c>
      <c r="O2" s="6"/>
      <c r="P2" s="10" t="s">
        <v>150</v>
      </c>
      <c r="Q2" s="11" t="s">
        <v>151</v>
      </c>
      <c r="R2" s="14" t="s">
        <v>152</v>
      </c>
      <c r="S2" s="13" t="s">
        <v>153</v>
      </c>
      <c r="T2" s="11" t="s">
        <v>154</v>
      </c>
      <c r="U2" s="14" t="s">
        <v>155</v>
      </c>
      <c r="V2" s="14" t="s">
        <v>189</v>
      </c>
      <c r="W2" s="14" t="s">
        <v>192</v>
      </c>
      <c r="X2" s="16" t="s">
        <v>156</v>
      </c>
      <c r="Y2" s="6"/>
      <c r="Z2" s="10" t="s">
        <v>150</v>
      </c>
      <c r="AA2" s="11" t="s">
        <v>151</v>
      </c>
      <c r="AB2" s="14" t="s">
        <v>152</v>
      </c>
      <c r="AC2" s="13" t="s">
        <v>153</v>
      </c>
      <c r="AD2" s="11" t="s">
        <v>154</v>
      </c>
      <c r="AE2" s="14" t="s">
        <v>155</v>
      </c>
      <c r="AF2" s="14" t="s">
        <v>189</v>
      </c>
      <c r="AG2" s="14" t="s">
        <v>190</v>
      </c>
      <c r="AH2" s="16" t="s">
        <v>156</v>
      </c>
      <c r="AI2" s="6"/>
      <c r="AJ2" s="10" t="s">
        <v>150</v>
      </c>
      <c r="AK2" s="11" t="s">
        <v>151</v>
      </c>
      <c r="AL2" s="14" t="s">
        <v>152</v>
      </c>
      <c r="AM2" s="13" t="s">
        <v>153</v>
      </c>
      <c r="AN2" s="11" t="s">
        <v>154</v>
      </c>
      <c r="AO2" s="14" t="s">
        <v>155</v>
      </c>
      <c r="AP2" s="14" t="s">
        <v>189</v>
      </c>
      <c r="AQ2" s="14" t="s">
        <v>192</v>
      </c>
      <c r="AR2" s="16" t="s">
        <v>156</v>
      </c>
      <c r="AS2" s="6"/>
      <c r="AT2" s="10" t="s">
        <v>150</v>
      </c>
      <c r="AU2" s="11" t="s">
        <v>151</v>
      </c>
      <c r="AV2" s="14" t="s">
        <v>152</v>
      </c>
      <c r="AW2" s="13" t="s">
        <v>153</v>
      </c>
      <c r="AX2" s="11" t="s">
        <v>154</v>
      </c>
      <c r="AY2" s="14" t="s">
        <v>155</v>
      </c>
      <c r="AZ2" s="14" t="s">
        <v>189</v>
      </c>
      <c r="BA2" s="14" t="s">
        <v>192</v>
      </c>
      <c r="BB2" s="16" t="s">
        <v>156</v>
      </c>
      <c r="BC2" s="6"/>
      <c r="BD2" s="10" t="s">
        <v>150</v>
      </c>
      <c r="BE2" s="11" t="s">
        <v>151</v>
      </c>
      <c r="BF2" s="14" t="s">
        <v>152</v>
      </c>
      <c r="BG2" s="13" t="s">
        <v>153</v>
      </c>
      <c r="BH2" s="11" t="s">
        <v>154</v>
      </c>
      <c r="BI2" s="14" t="s">
        <v>155</v>
      </c>
      <c r="BJ2" s="14" t="s">
        <v>189</v>
      </c>
      <c r="BK2" s="14" t="s">
        <v>192</v>
      </c>
      <c r="BL2" s="16" t="s">
        <v>156</v>
      </c>
      <c r="BM2" s="6"/>
      <c r="BN2" s="10" t="s">
        <v>150</v>
      </c>
      <c r="BO2" s="11" t="s">
        <v>151</v>
      </c>
      <c r="BP2" s="14" t="s">
        <v>152</v>
      </c>
      <c r="BQ2" s="13" t="s">
        <v>153</v>
      </c>
      <c r="BR2" s="11" t="s">
        <v>154</v>
      </c>
      <c r="BS2" s="14" t="s">
        <v>155</v>
      </c>
      <c r="BT2" s="14" t="s">
        <v>189</v>
      </c>
      <c r="BU2" s="14" t="s">
        <v>192</v>
      </c>
      <c r="BV2" s="16" t="s">
        <v>156</v>
      </c>
      <c r="BW2" s="6"/>
      <c r="BX2" s="10" t="s">
        <v>150</v>
      </c>
      <c r="BY2" s="11" t="s">
        <v>151</v>
      </c>
      <c r="BZ2" s="14" t="s">
        <v>152</v>
      </c>
      <c r="CA2" s="13" t="s">
        <v>153</v>
      </c>
      <c r="CB2" s="11" t="s">
        <v>154</v>
      </c>
      <c r="CC2" s="14" t="s">
        <v>155</v>
      </c>
      <c r="CD2" s="14" t="s">
        <v>189</v>
      </c>
      <c r="CE2" s="14" t="s">
        <v>192</v>
      </c>
      <c r="CF2" s="16" t="s">
        <v>156</v>
      </c>
      <c r="CG2" s="6"/>
      <c r="CH2" s="10" t="s">
        <v>150</v>
      </c>
      <c r="CI2" s="11" t="s">
        <v>151</v>
      </c>
      <c r="CJ2" s="14" t="s">
        <v>152</v>
      </c>
      <c r="CK2" s="13" t="s">
        <v>153</v>
      </c>
      <c r="CL2" s="11" t="s">
        <v>154</v>
      </c>
      <c r="CM2" s="14" t="s">
        <v>155</v>
      </c>
      <c r="CN2" s="14" t="s">
        <v>189</v>
      </c>
      <c r="CO2" s="14" t="s">
        <v>192</v>
      </c>
      <c r="CP2" s="16" t="s">
        <v>156</v>
      </c>
      <c r="CQ2" s="6"/>
      <c r="CR2" s="10" t="s">
        <v>150</v>
      </c>
      <c r="CS2" s="11" t="s">
        <v>151</v>
      </c>
      <c r="CT2" s="14" t="s">
        <v>152</v>
      </c>
      <c r="CU2" s="13" t="s">
        <v>153</v>
      </c>
      <c r="CV2" s="11" t="s">
        <v>154</v>
      </c>
      <c r="CW2" s="14" t="s">
        <v>155</v>
      </c>
      <c r="CX2" s="14" t="s">
        <v>189</v>
      </c>
      <c r="CY2" s="14" t="s">
        <v>192</v>
      </c>
      <c r="CZ2" s="16" t="s">
        <v>156</v>
      </c>
      <c r="DA2" s="6"/>
      <c r="DB2" s="10" t="s">
        <v>150</v>
      </c>
      <c r="DC2" s="11" t="s">
        <v>151</v>
      </c>
      <c r="DD2" s="14" t="s">
        <v>152</v>
      </c>
      <c r="DE2" s="13" t="s">
        <v>153</v>
      </c>
      <c r="DF2" s="11" t="s">
        <v>154</v>
      </c>
      <c r="DG2" s="14" t="s">
        <v>155</v>
      </c>
      <c r="DH2" s="14" t="s">
        <v>189</v>
      </c>
      <c r="DI2" s="14" t="s">
        <v>192</v>
      </c>
      <c r="DJ2" s="16" t="s">
        <v>156</v>
      </c>
      <c r="DK2" s="6"/>
      <c r="DL2" s="10" t="s">
        <v>150</v>
      </c>
      <c r="DM2" s="11" t="s">
        <v>151</v>
      </c>
      <c r="DN2" s="14" t="s">
        <v>152</v>
      </c>
      <c r="DO2" s="13" t="s">
        <v>153</v>
      </c>
      <c r="DP2" s="11" t="s">
        <v>154</v>
      </c>
      <c r="DQ2" s="14" t="s">
        <v>155</v>
      </c>
      <c r="DR2" s="14" t="s">
        <v>189</v>
      </c>
      <c r="DS2" s="14" t="s">
        <v>192</v>
      </c>
      <c r="DT2" s="16" t="s">
        <v>156</v>
      </c>
      <c r="DU2" s="6"/>
      <c r="DV2" s="10" t="s">
        <v>150</v>
      </c>
      <c r="DW2" s="11" t="s">
        <v>151</v>
      </c>
      <c r="DX2" s="14" t="s">
        <v>152</v>
      </c>
      <c r="DY2" s="13" t="s">
        <v>153</v>
      </c>
      <c r="DZ2" s="11" t="s">
        <v>154</v>
      </c>
      <c r="EA2" s="14" t="s">
        <v>155</v>
      </c>
      <c r="EB2" s="14" t="s">
        <v>189</v>
      </c>
      <c r="EC2" s="14" t="s">
        <v>192</v>
      </c>
      <c r="ED2" s="21" t="s">
        <v>156</v>
      </c>
      <c r="EE2" s="6"/>
    </row>
    <row r="3" spans="1:141" s="36" customFormat="1" ht="21.6" thickBot="1">
      <c r="A3" s="90"/>
      <c r="B3" s="92"/>
      <c r="C3" s="94"/>
      <c r="D3" s="96"/>
      <c r="E3" s="34"/>
      <c r="F3" s="85" t="str">
        <f>ShipWindow&amp;" day window"</f>
        <v>5 day window</v>
      </c>
      <c r="G3" s="86"/>
      <c r="H3" s="33" t="str">
        <f>OriginLoad&amp;" days"</f>
        <v>4 days</v>
      </c>
      <c r="I3" s="83" t="s">
        <v>157</v>
      </c>
      <c r="J3" s="84"/>
      <c r="K3" s="32" t="str">
        <f>SAVtoDC&amp;" days"</f>
        <v>5 days</v>
      </c>
      <c r="L3" s="32" t="str">
        <f>TransloadDays&amp;" days"</f>
        <v>3 days</v>
      </c>
      <c r="M3" s="32" t="str">
        <f>inland&amp;" days"</f>
        <v>4 days</v>
      </c>
      <c r="N3" s="35" t="s">
        <v>158</v>
      </c>
      <c r="O3" s="34"/>
      <c r="P3" s="85" t="str">
        <f>ShipWindow&amp;" day window"</f>
        <v>5 day window</v>
      </c>
      <c r="Q3" s="86"/>
      <c r="R3" s="33" t="str">
        <f>OriginLoad&amp;" days"</f>
        <v>4 days</v>
      </c>
      <c r="S3" s="83" t="s">
        <v>157</v>
      </c>
      <c r="T3" s="84"/>
      <c r="U3" s="32" t="str">
        <f>SAVtoDC&amp;" days"</f>
        <v>5 days</v>
      </c>
      <c r="V3" s="32" t="str">
        <f>TransloadDays&amp;" days"</f>
        <v>3 days</v>
      </c>
      <c r="W3" s="32" t="str">
        <f>inland&amp;" days"</f>
        <v>4 days</v>
      </c>
      <c r="X3" s="35" t="s">
        <v>158</v>
      </c>
      <c r="Y3" s="34"/>
      <c r="Z3" s="85" t="str">
        <f>ShipWindow&amp;" day window"</f>
        <v>5 day window</v>
      </c>
      <c r="AA3" s="86"/>
      <c r="AB3" s="33" t="str">
        <f>OriginLoad&amp;" days"</f>
        <v>4 days</v>
      </c>
      <c r="AC3" s="83" t="s">
        <v>157</v>
      </c>
      <c r="AD3" s="84"/>
      <c r="AE3" s="32" t="str">
        <f>SAVtoDC&amp;" days"</f>
        <v>5 days</v>
      </c>
      <c r="AF3" s="32" t="str">
        <f>TransloadDays&amp;" days"</f>
        <v>3 days</v>
      </c>
      <c r="AG3" s="32" t="str">
        <f>RailDays&amp;" days"</f>
        <v>10 days</v>
      </c>
      <c r="AH3" s="35" t="s">
        <v>158</v>
      </c>
      <c r="AI3" s="34"/>
      <c r="AJ3" s="85" t="str">
        <f>ShipWindow&amp;" day window"</f>
        <v>5 day window</v>
      </c>
      <c r="AK3" s="86"/>
      <c r="AL3" s="33" t="str">
        <f>OriginLoad&amp;" days"</f>
        <v>4 days</v>
      </c>
      <c r="AM3" s="83" t="s">
        <v>157</v>
      </c>
      <c r="AN3" s="84"/>
      <c r="AO3" s="32" t="str">
        <f>SAVtoDC&amp;" days"</f>
        <v>5 days</v>
      </c>
      <c r="AP3" s="32" t="str">
        <f>TransloadDays&amp;" days"</f>
        <v>3 days</v>
      </c>
      <c r="AQ3" s="32" t="str">
        <f>inland&amp;" days"</f>
        <v>4 days</v>
      </c>
      <c r="AR3" s="35" t="s">
        <v>158</v>
      </c>
      <c r="AS3" s="34"/>
      <c r="AT3" s="85" t="str">
        <f>ShipWindow&amp;" day window"</f>
        <v>5 day window</v>
      </c>
      <c r="AU3" s="86"/>
      <c r="AV3" s="33" t="str">
        <f>OriginLoad&amp;" days"</f>
        <v>4 days</v>
      </c>
      <c r="AW3" s="83" t="s">
        <v>157</v>
      </c>
      <c r="AX3" s="84"/>
      <c r="AY3" s="32" t="str">
        <f>SAVtoDC&amp;" days"</f>
        <v>5 days</v>
      </c>
      <c r="AZ3" s="32" t="str">
        <f>TransloadDays&amp;" days"</f>
        <v>3 days</v>
      </c>
      <c r="BA3" s="32" t="str">
        <f>inland&amp;" days"</f>
        <v>4 days</v>
      </c>
      <c r="BB3" s="35" t="s">
        <v>158</v>
      </c>
      <c r="BC3" s="34"/>
      <c r="BD3" s="85" t="str">
        <f>ShipWindow&amp;" day window"</f>
        <v>5 day window</v>
      </c>
      <c r="BE3" s="86"/>
      <c r="BF3" s="33" t="str">
        <f>OriginLoad&amp;" days"</f>
        <v>4 days</v>
      </c>
      <c r="BG3" s="83" t="s">
        <v>157</v>
      </c>
      <c r="BH3" s="84"/>
      <c r="BI3" s="32" t="str">
        <f>SAVtoDC&amp;" days"</f>
        <v>5 days</v>
      </c>
      <c r="BJ3" s="32" t="str">
        <f>TransloadDays&amp;" days"</f>
        <v>3 days</v>
      </c>
      <c r="BK3" s="32" t="str">
        <f>inland&amp;" days"</f>
        <v>4 days</v>
      </c>
      <c r="BL3" s="35" t="s">
        <v>158</v>
      </c>
      <c r="BM3" s="34"/>
      <c r="BN3" s="85" t="str">
        <f>ShipWindow&amp;" day window"</f>
        <v>5 day window</v>
      </c>
      <c r="BO3" s="86"/>
      <c r="BP3" s="33" t="str">
        <f>OriginLoad&amp;" days"</f>
        <v>4 days</v>
      </c>
      <c r="BQ3" s="83" t="s">
        <v>157</v>
      </c>
      <c r="BR3" s="84"/>
      <c r="BS3" s="32" t="str">
        <f>SAVtoDC&amp;" days"</f>
        <v>5 days</v>
      </c>
      <c r="BT3" s="32" t="str">
        <f>TransloadDays&amp;" days"</f>
        <v>3 days</v>
      </c>
      <c r="BU3" s="32" t="str">
        <f>inland&amp;" days"</f>
        <v>4 days</v>
      </c>
      <c r="BV3" s="35" t="s">
        <v>158</v>
      </c>
      <c r="BW3" s="34"/>
      <c r="BX3" s="85" t="str">
        <f>ShipWindow&amp;" day window"</f>
        <v>5 day window</v>
      </c>
      <c r="BY3" s="86"/>
      <c r="BZ3" s="33" t="str">
        <f>OriginLoad&amp;" days"</f>
        <v>4 days</v>
      </c>
      <c r="CA3" s="83" t="s">
        <v>157</v>
      </c>
      <c r="CB3" s="84"/>
      <c r="CC3" s="32" t="str">
        <f>SAVtoDC&amp;" days"</f>
        <v>5 days</v>
      </c>
      <c r="CD3" s="32" t="str">
        <f>TransloadDays&amp;" days"</f>
        <v>3 days</v>
      </c>
      <c r="CE3" s="32" t="str">
        <f>inland&amp;" days"</f>
        <v>4 days</v>
      </c>
      <c r="CF3" s="35" t="s">
        <v>158</v>
      </c>
      <c r="CG3" s="34"/>
      <c r="CH3" s="85" t="str">
        <f>ShipWindow&amp;" day window"</f>
        <v>5 day window</v>
      </c>
      <c r="CI3" s="86"/>
      <c r="CJ3" s="33" t="str">
        <f>OriginLoad&amp;" days"</f>
        <v>4 days</v>
      </c>
      <c r="CK3" s="83" t="s">
        <v>157</v>
      </c>
      <c r="CL3" s="84"/>
      <c r="CM3" s="32" t="str">
        <f>SAVtoDC&amp;" days"</f>
        <v>5 days</v>
      </c>
      <c r="CN3" s="32" t="str">
        <f>TransloadDays&amp;" days"</f>
        <v>3 days</v>
      </c>
      <c r="CO3" s="32" t="str">
        <f>inland&amp;" days"</f>
        <v>4 days</v>
      </c>
      <c r="CP3" s="35" t="s">
        <v>158</v>
      </c>
      <c r="CQ3" s="34"/>
      <c r="CR3" s="85" t="str">
        <f>ShipWindow&amp;" day window"</f>
        <v>5 day window</v>
      </c>
      <c r="CS3" s="86"/>
      <c r="CT3" s="33" t="str">
        <f>OriginLoad&amp;" days"</f>
        <v>4 days</v>
      </c>
      <c r="CU3" s="83" t="s">
        <v>157</v>
      </c>
      <c r="CV3" s="84"/>
      <c r="CW3" s="32" t="str">
        <f>SAVtoDC&amp;" days"</f>
        <v>5 days</v>
      </c>
      <c r="CX3" s="32" t="str">
        <f>TransloadDays&amp;" days"</f>
        <v>3 days</v>
      </c>
      <c r="CY3" s="32" t="str">
        <f>inland&amp;" days"</f>
        <v>4 days</v>
      </c>
      <c r="CZ3" s="35" t="s">
        <v>158</v>
      </c>
      <c r="DA3" s="34"/>
      <c r="DB3" s="85" t="str">
        <f>ShipWindow&amp;" day window"</f>
        <v>5 day window</v>
      </c>
      <c r="DC3" s="86"/>
      <c r="DD3" s="33" t="str">
        <f>OriginLoad&amp;" days"</f>
        <v>4 days</v>
      </c>
      <c r="DE3" s="83" t="s">
        <v>157</v>
      </c>
      <c r="DF3" s="84"/>
      <c r="DG3" s="32" t="str">
        <f>SAVtoDC&amp;" days"</f>
        <v>5 days</v>
      </c>
      <c r="DH3" s="32" t="str">
        <f>TransloadDays&amp;" days"</f>
        <v>3 days</v>
      </c>
      <c r="DI3" s="32" t="str">
        <f>inland&amp;" days"</f>
        <v>4 days</v>
      </c>
      <c r="DJ3" s="35" t="s">
        <v>158</v>
      </c>
      <c r="DK3" s="34"/>
      <c r="DL3" s="85" t="str">
        <f>ShipWindow&amp;" day window"</f>
        <v>5 day window</v>
      </c>
      <c r="DM3" s="86"/>
      <c r="DN3" s="33" t="str">
        <f>OriginLoad&amp;" days"</f>
        <v>4 days</v>
      </c>
      <c r="DO3" s="83" t="s">
        <v>157</v>
      </c>
      <c r="DP3" s="84"/>
      <c r="DQ3" s="32" t="str">
        <f>SAVtoDC&amp;" days"</f>
        <v>5 days</v>
      </c>
      <c r="DR3" s="32" t="str">
        <f>TransloadDays&amp;" days"</f>
        <v>3 days</v>
      </c>
      <c r="DS3" s="32" t="str">
        <f>inland&amp;" days"</f>
        <v>4 days</v>
      </c>
      <c r="DT3" s="35" t="s">
        <v>158</v>
      </c>
      <c r="DU3" s="34"/>
      <c r="DV3" s="85" t="str">
        <f>ShipWindow&amp;" day window"</f>
        <v>5 day window</v>
      </c>
      <c r="DW3" s="86"/>
      <c r="DX3" s="33" t="str">
        <f>OriginLoad&amp;" days"</f>
        <v>4 days</v>
      </c>
      <c r="DY3" s="83" t="s">
        <v>157</v>
      </c>
      <c r="DZ3" s="84"/>
      <c r="EA3" s="32" t="str">
        <f>SAVtoDC&amp;" days"</f>
        <v>5 days</v>
      </c>
      <c r="EB3" s="32" t="str">
        <f>TransloadDays&amp;" days"</f>
        <v>3 days</v>
      </c>
      <c r="EC3" s="32" t="str">
        <f>inland&amp;" days"</f>
        <v>4 days</v>
      </c>
      <c r="ED3" s="35" t="s">
        <v>158</v>
      </c>
      <c r="EE3" s="34"/>
    </row>
    <row r="4" spans="1:141" ht="11.25" customHeight="1">
      <c r="A4" s="4" t="s">
        <v>49</v>
      </c>
      <c r="B4" s="4" t="s">
        <v>59</v>
      </c>
      <c r="C4" s="3">
        <f t="shared" ref="C4:C43" si="0">VLOOKUP(A4,PreferredCarrier,4,FALSE)</f>
        <v>39</v>
      </c>
      <c r="D4" s="49">
        <f t="shared" ref="D4:D43" si="1">N4-F4</f>
        <v>60</v>
      </c>
      <c r="E4" s="41"/>
      <c r="F4" s="5">
        <f t="shared" ref="F4" si="2">G4-ShipWindow</f>
        <v>44532</v>
      </c>
      <c r="G4" s="5">
        <f>H4</f>
        <v>44537</v>
      </c>
      <c r="H4" s="28">
        <f t="shared" ref="H4:H34" si="3">I4-OriginLoad</f>
        <v>44537</v>
      </c>
      <c r="I4" s="5">
        <f>J4-$C4</f>
        <v>44541</v>
      </c>
      <c r="J4" s="5">
        <f>K4</f>
        <v>44580</v>
      </c>
      <c r="K4" s="5">
        <f t="shared" ref="K4:K43" si="4">L4-SAVtoDC</f>
        <v>44580</v>
      </c>
      <c r="L4" s="5">
        <f t="shared" ref="L4:L34" si="5">M4-TransloadDays</f>
        <v>44585</v>
      </c>
      <c r="M4" s="5">
        <f t="shared" ref="M4:M43" si="6">N4-inland</f>
        <v>44588</v>
      </c>
      <c r="N4" s="12">
        <f t="shared" ref="N4:N43" si="7">$F$1</f>
        <v>44592</v>
      </c>
      <c r="O4" s="24"/>
      <c r="P4" s="5">
        <f t="shared" ref="P4" si="8">Q4-ShipWindow</f>
        <v>44560</v>
      </c>
      <c r="Q4" s="5">
        <f>R4</f>
        <v>44565</v>
      </c>
      <c r="R4" s="28">
        <f t="shared" ref="R4:R34" si="9">S4-OriginLoad</f>
        <v>44565</v>
      </c>
      <c r="S4" s="5">
        <f>T4-$C4</f>
        <v>44569</v>
      </c>
      <c r="T4" s="5">
        <f>U4</f>
        <v>44608</v>
      </c>
      <c r="U4" s="5">
        <f t="shared" ref="U4:U43" si="10">V4-SAVtoDC</f>
        <v>44608</v>
      </c>
      <c r="V4" s="5">
        <f t="shared" ref="V4:V34" si="11">W4-TransloadDays</f>
        <v>44613</v>
      </c>
      <c r="W4" s="5">
        <f t="shared" ref="W4:W43" si="12">X4-inland</f>
        <v>44616</v>
      </c>
      <c r="X4" s="12">
        <f>$P$1</f>
        <v>44620</v>
      </c>
      <c r="Y4" s="24"/>
      <c r="Z4" s="5">
        <f t="shared" ref="Z4" si="13">AA4-ShipWindow</f>
        <v>44582</v>
      </c>
      <c r="AA4" s="5">
        <f>AB4</f>
        <v>44587</v>
      </c>
      <c r="AB4" s="28">
        <f t="shared" ref="AB4:AB34" si="14">AC4-OriginLoad</f>
        <v>44587</v>
      </c>
      <c r="AC4" s="5">
        <f>AD4-$C4</f>
        <v>44591</v>
      </c>
      <c r="AD4" s="5">
        <f>AE4</f>
        <v>44630</v>
      </c>
      <c r="AE4" s="5">
        <f t="shared" ref="AE4:AE43" si="15">AF4-SAVtoDC</f>
        <v>44630</v>
      </c>
      <c r="AF4" s="5">
        <f t="shared" ref="AF4:AF34" si="16">AG4-TransloadDays</f>
        <v>44635</v>
      </c>
      <c r="AG4" s="5">
        <f t="shared" ref="AG4:AG34" si="17">AH4-RailDays</f>
        <v>44638</v>
      </c>
      <c r="AH4" s="12">
        <f>$Z$1</f>
        <v>44648</v>
      </c>
      <c r="AI4" s="24"/>
      <c r="AJ4" s="5">
        <f t="shared" ref="AJ4" si="18">AK4-ShipWindow</f>
        <v>44616</v>
      </c>
      <c r="AK4" s="5">
        <f>AL4</f>
        <v>44621</v>
      </c>
      <c r="AL4" s="28">
        <f t="shared" ref="AL4:AL34" si="19">AM4-OriginLoad</f>
        <v>44621</v>
      </c>
      <c r="AM4" s="5">
        <f>AN4-$C4</f>
        <v>44625</v>
      </c>
      <c r="AN4" s="5">
        <f>AO4</f>
        <v>44664</v>
      </c>
      <c r="AO4" s="5">
        <f t="shared" ref="AO4:AO43" si="20">AP4-SAVtoDC</f>
        <v>44664</v>
      </c>
      <c r="AP4" s="5">
        <f t="shared" ref="AP4:AP34" si="21">AQ4-TransloadDays</f>
        <v>44669</v>
      </c>
      <c r="AQ4" s="5">
        <f t="shared" ref="AQ4:AQ43" si="22">AR4-inland</f>
        <v>44672</v>
      </c>
      <c r="AR4" s="12">
        <f>$AJ$1</f>
        <v>44676</v>
      </c>
      <c r="AS4" s="24"/>
      <c r="AT4" s="5">
        <f t="shared" ref="AT4" si="23">AU4-ShipWindow</f>
        <v>44644</v>
      </c>
      <c r="AU4" s="5">
        <f>AV4</f>
        <v>44649</v>
      </c>
      <c r="AV4" s="28">
        <f t="shared" ref="AV4:AV34" si="24">AW4-OriginLoad</f>
        <v>44649</v>
      </c>
      <c r="AW4" s="5">
        <f>AX4-$C4</f>
        <v>44653</v>
      </c>
      <c r="AX4" s="5">
        <f>AY4</f>
        <v>44692</v>
      </c>
      <c r="AY4" s="5">
        <f t="shared" ref="AY4:AY43" si="25">AZ4-SAVtoDC</f>
        <v>44692</v>
      </c>
      <c r="AZ4" s="5">
        <f t="shared" ref="AZ4:AZ34" si="26">BA4-TransloadDays</f>
        <v>44697</v>
      </c>
      <c r="BA4" s="5">
        <f t="shared" ref="BA4:BA43" si="27">BB4-inland</f>
        <v>44700</v>
      </c>
      <c r="BB4" s="12">
        <f>$AT$1</f>
        <v>44704</v>
      </c>
      <c r="BC4" s="24"/>
      <c r="BD4" s="5">
        <f t="shared" ref="BD4" si="28">BE4-ShipWindow</f>
        <v>44672</v>
      </c>
      <c r="BE4" s="5">
        <f>BF4</f>
        <v>44677</v>
      </c>
      <c r="BF4" s="28">
        <f t="shared" ref="BF4:BF34" si="29">BG4-OriginLoad</f>
        <v>44677</v>
      </c>
      <c r="BG4" s="5">
        <f>BH4-$C4</f>
        <v>44681</v>
      </c>
      <c r="BH4" s="5">
        <f>BI4</f>
        <v>44720</v>
      </c>
      <c r="BI4" s="5">
        <f t="shared" ref="BI4:BI43" si="30">BJ4-SAVtoDC</f>
        <v>44720</v>
      </c>
      <c r="BJ4" s="5">
        <f t="shared" ref="BJ4:BJ34" si="31">BK4-TransloadDays</f>
        <v>44725</v>
      </c>
      <c r="BK4" s="5">
        <f t="shared" ref="BK4:BK43" si="32">BL4-inland</f>
        <v>44728</v>
      </c>
      <c r="BL4" s="12">
        <f>$BD$1</f>
        <v>44732</v>
      </c>
      <c r="BM4" s="24"/>
      <c r="BN4" s="5">
        <f t="shared" ref="BN4" si="33">BO4-ShipWindow</f>
        <v>44700</v>
      </c>
      <c r="BO4" s="5">
        <f>BP4</f>
        <v>44705</v>
      </c>
      <c r="BP4" s="28">
        <f t="shared" ref="BP4:BP34" si="34">BQ4-OriginLoad</f>
        <v>44705</v>
      </c>
      <c r="BQ4" s="5">
        <f>BR4-$C4</f>
        <v>44709</v>
      </c>
      <c r="BR4" s="5">
        <f>BS4</f>
        <v>44748</v>
      </c>
      <c r="BS4" s="5">
        <f t="shared" ref="BS4:BS43" si="35">BT4-SAVtoDC</f>
        <v>44748</v>
      </c>
      <c r="BT4" s="5">
        <f t="shared" ref="BT4:BT34" si="36">BU4-TransloadDays</f>
        <v>44753</v>
      </c>
      <c r="BU4" s="5">
        <f t="shared" ref="BU4:BU43" si="37">BV4-inland</f>
        <v>44756</v>
      </c>
      <c r="BV4" s="12">
        <f>$BN$1</f>
        <v>44760</v>
      </c>
      <c r="BW4" s="24"/>
      <c r="BX4" s="5">
        <f t="shared" ref="BX4" si="38">BY4-ShipWindow</f>
        <v>44728</v>
      </c>
      <c r="BY4" s="5">
        <f>BZ4</f>
        <v>44733</v>
      </c>
      <c r="BZ4" s="28">
        <f t="shared" ref="BZ4:BZ34" si="39">CA4-OriginLoad</f>
        <v>44733</v>
      </c>
      <c r="CA4" s="5">
        <f>CB4-$C4</f>
        <v>44737</v>
      </c>
      <c r="CB4" s="5">
        <f>CC4</f>
        <v>44776</v>
      </c>
      <c r="CC4" s="5">
        <f t="shared" ref="CC4:CC43" si="40">CD4-SAVtoDC</f>
        <v>44776</v>
      </c>
      <c r="CD4" s="5">
        <f t="shared" ref="CD4:CD34" si="41">CE4-TransloadDays</f>
        <v>44781</v>
      </c>
      <c r="CE4" s="5">
        <f t="shared" ref="CE4:CE43" si="42">CF4-inland</f>
        <v>44784</v>
      </c>
      <c r="CF4" s="12">
        <f>$BX$1</f>
        <v>44788</v>
      </c>
      <c r="CG4" s="24"/>
      <c r="CH4" s="5">
        <f t="shared" ref="CH4" si="43">CI4-ShipWindow</f>
        <v>44756</v>
      </c>
      <c r="CI4" s="5">
        <f>CJ4</f>
        <v>44761</v>
      </c>
      <c r="CJ4" s="28">
        <f t="shared" ref="CJ4:CJ34" si="44">CK4-OriginLoad</f>
        <v>44761</v>
      </c>
      <c r="CK4" s="5">
        <f>CL4-$C4</f>
        <v>44765</v>
      </c>
      <c r="CL4" s="5">
        <f>CM4</f>
        <v>44804</v>
      </c>
      <c r="CM4" s="5">
        <f t="shared" ref="CM4:CM43" si="45">CN4-SAVtoDC</f>
        <v>44804</v>
      </c>
      <c r="CN4" s="5">
        <f t="shared" ref="CN4:CN34" si="46">CO4-TransloadDays</f>
        <v>44809</v>
      </c>
      <c r="CO4" s="5">
        <f t="shared" ref="CO4:CO43" si="47">CP4-inland</f>
        <v>44812</v>
      </c>
      <c r="CP4" s="12">
        <f>$CH$1</f>
        <v>44816</v>
      </c>
      <c r="CQ4" s="24"/>
      <c r="CR4" s="5">
        <f t="shared" ref="CR4" si="48">CS4-ShipWindow</f>
        <v>44784</v>
      </c>
      <c r="CS4" s="5">
        <f>CT4</f>
        <v>44789</v>
      </c>
      <c r="CT4" s="28">
        <f t="shared" ref="CT4:CT34" si="49">CU4-OriginLoad</f>
        <v>44789</v>
      </c>
      <c r="CU4" s="5">
        <f>CV4-$C4</f>
        <v>44793</v>
      </c>
      <c r="CV4" s="5">
        <f>CW4</f>
        <v>44832</v>
      </c>
      <c r="CW4" s="5">
        <f t="shared" ref="CW4:CW43" si="50">CX4-SAVtoDC</f>
        <v>44832</v>
      </c>
      <c r="CX4" s="5">
        <f t="shared" ref="CX4:CX34" si="51">CY4-TransloadDays</f>
        <v>44837</v>
      </c>
      <c r="CY4" s="5">
        <f t="shared" ref="CY4:CY43" si="52">CZ4-inland</f>
        <v>44840</v>
      </c>
      <c r="CZ4" s="12">
        <f>$CR$1</f>
        <v>44844</v>
      </c>
      <c r="DA4" s="24"/>
      <c r="DB4" s="5">
        <f t="shared" ref="DB4" si="53">DC4-ShipWindow</f>
        <v>44812</v>
      </c>
      <c r="DC4" s="5">
        <f>DD4</f>
        <v>44817</v>
      </c>
      <c r="DD4" s="28">
        <f t="shared" ref="DD4:DD34" si="54">DE4-OriginLoad</f>
        <v>44817</v>
      </c>
      <c r="DE4" s="5">
        <f>DF4-$C4</f>
        <v>44821</v>
      </c>
      <c r="DF4" s="5">
        <f>DG4</f>
        <v>44860</v>
      </c>
      <c r="DG4" s="5">
        <f t="shared" ref="DG4:DG43" si="55">DH4-SAVtoDC</f>
        <v>44860</v>
      </c>
      <c r="DH4" s="5">
        <f t="shared" ref="DH4:DH34" si="56">DI4-TransloadDays</f>
        <v>44865</v>
      </c>
      <c r="DI4" s="5">
        <f t="shared" ref="DI4:DI43" si="57">DJ4-inland</f>
        <v>44868</v>
      </c>
      <c r="DJ4" s="12">
        <f>$DB$1</f>
        <v>44872</v>
      </c>
      <c r="DK4" s="24"/>
      <c r="DL4" s="5">
        <f t="shared" ref="DL4" si="58">DM4-ShipWindow</f>
        <v>44840</v>
      </c>
      <c r="DM4" s="5">
        <f>DN4</f>
        <v>44845</v>
      </c>
      <c r="DN4" s="28">
        <f t="shared" ref="DN4:DN34" si="59">DO4-OriginLoad</f>
        <v>44845</v>
      </c>
      <c r="DO4" s="5">
        <f>DP4-$C4</f>
        <v>44849</v>
      </c>
      <c r="DP4" s="5">
        <f>DQ4</f>
        <v>44888</v>
      </c>
      <c r="DQ4" s="5">
        <f t="shared" ref="DQ4:DQ43" si="60">DR4-SAVtoDC</f>
        <v>44888</v>
      </c>
      <c r="DR4" s="5">
        <f t="shared" ref="DR4:DR34" si="61">DS4-TransloadDays</f>
        <v>44893</v>
      </c>
      <c r="DS4" s="5">
        <f t="shared" ref="DS4:DS43" si="62">DT4-inland</f>
        <v>44896</v>
      </c>
      <c r="DT4" s="12">
        <f>$DL$1</f>
        <v>44900</v>
      </c>
      <c r="DU4" s="24"/>
      <c r="DV4" s="5">
        <f t="shared" ref="DV4" si="63">DW4-ShipWindow</f>
        <v>44868</v>
      </c>
      <c r="DW4" s="5">
        <f>DX4</f>
        <v>44873</v>
      </c>
      <c r="DX4" s="28">
        <f t="shared" ref="DX4:DX34" si="64">DY4-OriginLoad</f>
        <v>44873</v>
      </c>
      <c r="DY4" s="5">
        <f>DZ4-$C4</f>
        <v>44877</v>
      </c>
      <c r="DZ4" s="5">
        <f>EA4</f>
        <v>44916</v>
      </c>
      <c r="EA4" s="5">
        <f t="shared" ref="EA4:EA43" si="65">EB4-SAVtoDC</f>
        <v>44916</v>
      </c>
      <c r="EB4" s="5">
        <f t="shared" ref="EB4:EB34" si="66">EC4-TransloadDays</f>
        <v>44921</v>
      </c>
      <c r="EC4" s="5">
        <f t="shared" ref="EC4:EC43" si="67">ED4-inland</f>
        <v>44924</v>
      </c>
      <c r="ED4" s="12">
        <f>$DV$1</f>
        <v>44928</v>
      </c>
      <c r="EE4" s="24"/>
      <c r="EF4" s="37"/>
      <c r="EG4" s="37"/>
      <c r="EH4" s="37"/>
      <c r="EI4" s="37"/>
      <c r="EJ4" s="37"/>
      <c r="EK4" s="37"/>
    </row>
    <row r="5" spans="1:141" ht="11.25" customHeight="1">
      <c r="A5" s="4" t="s">
        <v>131</v>
      </c>
      <c r="B5" s="4" t="s">
        <v>132</v>
      </c>
      <c r="C5" s="3">
        <f t="shared" si="0"/>
        <v>33</v>
      </c>
      <c r="D5" s="49">
        <f t="shared" ref="D5" si="68">N5-F5</f>
        <v>54</v>
      </c>
      <c r="E5" s="41"/>
      <c r="F5" s="5">
        <f t="shared" ref="F5" si="69">G5-ShipWindow</f>
        <v>44538</v>
      </c>
      <c r="G5" s="5">
        <f>H5</f>
        <v>44543</v>
      </c>
      <c r="H5" s="28">
        <f t="shared" ref="H5" si="70">I5-OriginLoad</f>
        <v>44543</v>
      </c>
      <c r="I5" s="5">
        <f>J5-$C5</f>
        <v>44547</v>
      </c>
      <c r="J5" s="5">
        <f>K5</f>
        <v>44580</v>
      </c>
      <c r="K5" s="5">
        <f t="shared" si="4"/>
        <v>44580</v>
      </c>
      <c r="L5" s="5">
        <f t="shared" ref="L5" si="71">M5-TransloadDays</f>
        <v>44585</v>
      </c>
      <c r="M5" s="5">
        <f t="shared" si="6"/>
        <v>44588</v>
      </c>
      <c r="N5" s="12">
        <f t="shared" si="7"/>
        <v>44592</v>
      </c>
      <c r="O5" s="24"/>
      <c r="P5" s="5">
        <f t="shared" ref="P5" si="72">Q5-ShipWindow</f>
        <v>44566</v>
      </c>
      <c r="Q5" s="5">
        <f>R5</f>
        <v>44571</v>
      </c>
      <c r="R5" s="28">
        <f t="shared" ref="R5" si="73">S5-OriginLoad</f>
        <v>44571</v>
      </c>
      <c r="S5" s="5">
        <f>T5-$C5</f>
        <v>44575</v>
      </c>
      <c r="T5" s="5">
        <f>U5</f>
        <v>44608</v>
      </c>
      <c r="U5" s="5">
        <f t="shared" si="10"/>
        <v>44608</v>
      </c>
      <c r="V5" s="5">
        <f t="shared" ref="V5" si="74">W5-TransloadDays</f>
        <v>44613</v>
      </c>
      <c r="W5" s="5">
        <f t="shared" si="12"/>
        <v>44616</v>
      </c>
      <c r="X5" s="12">
        <f>$P$1</f>
        <v>44620</v>
      </c>
      <c r="Y5" s="24"/>
      <c r="Z5" s="5">
        <f t="shared" ref="Z5" si="75">AA5-ShipWindow</f>
        <v>44588</v>
      </c>
      <c r="AA5" s="5">
        <f>AB5</f>
        <v>44593</v>
      </c>
      <c r="AB5" s="28">
        <f t="shared" ref="AB5" si="76">AC5-OriginLoad</f>
        <v>44593</v>
      </c>
      <c r="AC5" s="5">
        <f>AD5-$C5</f>
        <v>44597</v>
      </c>
      <c r="AD5" s="5">
        <f>AE5</f>
        <v>44630</v>
      </c>
      <c r="AE5" s="5">
        <f t="shared" si="15"/>
        <v>44630</v>
      </c>
      <c r="AF5" s="5">
        <f t="shared" ref="AF5" si="77">AG5-TransloadDays</f>
        <v>44635</v>
      </c>
      <c r="AG5" s="5">
        <f t="shared" ref="AG5" si="78">AH5-RailDays</f>
        <v>44638</v>
      </c>
      <c r="AH5" s="12">
        <f>$Z$1</f>
        <v>44648</v>
      </c>
      <c r="AI5" s="24"/>
      <c r="AJ5" s="5">
        <f t="shared" ref="AJ5" si="79">AK5-ShipWindow</f>
        <v>44622</v>
      </c>
      <c r="AK5" s="5">
        <f>AL5</f>
        <v>44627</v>
      </c>
      <c r="AL5" s="28">
        <f t="shared" ref="AL5" si="80">AM5-OriginLoad</f>
        <v>44627</v>
      </c>
      <c r="AM5" s="5">
        <f>AN5-$C5</f>
        <v>44631</v>
      </c>
      <c r="AN5" s="5">
        <f>AO5</f>
        <v>44664</v>
      </c>
      <c r="AO5" s="5">
        <f t="shared" si="20"/>
        <v>44664</v>
      </c>
      <c r="AP5" s="5">
        <f t="shared" ref="AP5" si="81">AQ5-TransloadDays</f>
        <v>44669</v>
      </c>
      <c r="AQ5" s="5">
        <f t="shared" si="22"/>
        <v>44672</v>
      </c>
      <c r="AR5" s="12">
        <f>$AJ$1</f>
        <v>44676</v>
      </c>
      <c r="AS5" s="24"/>
      <c r="AT5" s="5">
        <f t="shared" ref="AT5" si="82">AU5-ShipWindow</f>
        <v>44650</v>
      </c>
      <c r="AU5" s="5">
        <f>AV5</f>
        <v>44655</v>
      </c>
      <c r="AV5" s="28">
        <f t="shared" ref="AV5" si="83">AW5-OriginLoad</f>
        <v>44655</v>
      </c>
      <c r="AW5" s="5">
        <f>AX5-$C5</f>
        <v>44659</v>
      </c>
      <c r="AX5" s="5">
        <f>AY5</f>
        <v>44692</v>
      </c>
      <c r="AY5" s="5">
        <f t="shared" si="25"/>
        <v>44692</v>
      </c>
      <c r="AZ5" s="5">
        <f t="shared" ref="AZ5" si="84">BA5-TransloadDays</f>
        <v>44697</v>
      </c>
      <c r="BA5" s="5">
        <f t="shared" si="27"/>
        <v>44700</v>
      </c>
      <c r="BB5" s="12">
        <f>$AT$1</f>
        <v>44704</v>
      </c>
      <c r="BC5" s="24"/>
      <c r="BD5" s="5">
        <f t="shared" ref="BD5" si="85">BE5-ShipWindow</f>
        <v>44678</v>
      </c>
      <c r="BE5" s="5">
        <f>BF5</f>
        <v>44683</v>
      </c>
      <c r="BF5" s="28">
        <f t="shared" ref="BF5" si="86">BG5-OriginLoad</f>
        <v>44683</v>
      </c>
      <c r="BG5" s="5">
        <f>BH5-$C5</f>
        <v>44687</v>
      </c>
      <c r="BH5" s="5">
        <f>BI5</f>
        <v>44720</v>
      </c>
      <c r="BI5" s="5">
        <f t="shared" si="30"/>
        <v>44720</v>
      </c>
      <c r="BJ5" s="5">
        <f t="shared" ref="BJ5" si="87">BK5-TransloadDays</f>
        <v>44725</v>
      </c>
      <c r="BK5" s="5">
        <f t="shared" si="32"/>
        <v>44728</v>
      </c>
      <c r="BL5" s="12">
        <f>$BD$1</f>
        <v>44732</v>
      </c>
      <c r="BM5" s="24"/>
      <c r="BN5" s="5">
        <f t="shared" ref="BN5" si="88">BO5-ShipWindow</f>
        <v>44706</v>
      </c>
      <c r="BO5" s="5">
        <f>BP5</f>
        <v>44711</v>
      </c>
      <c r="BP5" s="28">
        <f t="shared" ref="BP5" si="89">BQ5-OriginLoad</f>
        <v>44711</v>
      </c>
      <c r="BQ5" s="5">
        <f>BR5-$C5</f>
        <v>44715</v>
      </c>
      <c r="BR5" s="5">
        <f>BS5</f>
        <v>44748</v>
      </c>
      <c r="BS5" s="5">
        <f t="shared" si="35"/>
        <v>44748</v>
      </c>
      <c r="BT5" s="5">
        <f t="shared" ref="BT5" si="90">BU5-TransloadDays</f>
        <v>44753</v>
      </c>
      <c r="BU5" s="5">
        <f t="shared" si="37"/>
        <v>44756</v>
      </c>
      <c r="BV5" s="12">
        <f>$BN$1</f>
        <v>44760</v>
      </c>
      <c r="BW5" s="24"/>
      <c r="BX5" s="5">
        <f t="shared" ref="BX5" si="91">BY5-ShipWindow</f>
        <v>44734</v>
      </c>
      <c r="BY5" s="5">
        <f>BZ5</f>
        <v>44739</v>
      </c>
      <c r="BZ5" s="28">
        <f t="shared" ref="BZ5" si="92">CA5-OriginLoad</f>
        <v>44739</v>
      </c>
      <c r="CA5" s="5">
        <f>CB5-$C5</f>
        <v>44743</v>
      </c>
      <c r="CB5" s="5">
        <f>CC5</f>
        <v>44776</v>
      </c>
      <c r="CC5" s="5">
        <f t="shared" si="40"/>
        <v>44776</v>
      </c>
      <c r="CD5" s="5">
        <f t="shared" ref="CD5" si="93">CE5-TransloadDays</f>
        <v>44781</v>
      </c>
      <c r="CE5" s="5">
        <f t="shared" si="42"/>
        <v>44784</v>
      </c>
      <c r="CF5" s="12">
        <f>$BX$1</f>
        <v>44788</v>
      </c>
      <c r="CG5" s="24"/>
      <c r="CH5" s="5">
        <f t="shared" ref="CH5" si="94">CI5-ShipWindow</f>
        <v>44762</v>
      </c>
      <c r="CI5" s="5">
        <f>CJ5</f>
        <v>44767</v>
      </c>
      <c r="CJ5" s="28">
        <f t="shared" ref="CJ5" si="95">CK5-OriginLoad</f>
        <v>44767</v>
      </c>
      <c r="CK5" s="5">
        <f>CL5-$C5</f>
        <v>44771</v>
      </c>
      <c r="CL5" s="5">
        <f>CM5</f>
        <v>44804</v>
      </c>
      <c r="CM5" s="5">
        <f t="shared" si="45"/>
        <v>44804</v>
      </c>
      <c r="CN5" s="5">
        <f t="shared" ref="CN5" si="96">CO5-TransloadDays</f>
        <v>44809</v>
      </c>
      <c r="CO5" s="5">
        <f t="shared" si="47"/>
        <v>44812</v>
      </c>
      <c r="CP5" s="12">
        <f>$CH$1</f>
        <v>44816</v>
      </c>
      <c r="CQ5" s="24"/>
      <c r="CR5" s="5">
        <f t="shared" ref="CR5" si="97">CS5-ShipWindow</f>
        <v>44790</v>
      </c>
      <c r="CS5" s="5">
        <f>CT5</f>
        <v>44795</v>
      </c>
      <c r="CT5" s="28">
        <f t="shared" ref="CT5" si="98">CU5-OriginLoad</f>
        <v>44795</v>
      </c>
      <c r="CU5" s="5">
        <f>CV5-$C5</f>
        <v>44799</v>
      </c>
      <c r="CV5" s="5">
        <f>CW5</f>
        <v>44832</v>
      </c>
      <c r="CW5" s="5">
        <f t="shared" si="50"/>
        <v>44832</v>
      </c>
      <c r="CX5" s="5">
        <f t="shared" ref="CX5" si="99">CY5-TransloadDays</f>
        <v>44837</v>
      </c>
      <c r="CY5" s="5">
        <f t="shared" si="52"/>
        <v>44840</v>
      </c>
      <c r="CZ5" s="12">
        <f>$CR$1</f>
        <v>44844</v>
      </c>
      <c r="DA5" s="24"/>
      <c r="DB5" s="5">
        <f t="shared" ref="DB5" si="100">DC5-ShipWindow</f>
        <v>44818</v>
      </c>
      <c r="DC5" s="5">
        <f>DD5</f>
        <v>44823</v>
      </c>
      <c r="DD5" s="28">
        <f t="shared" ref="DD5" si="101">DE5-OriginLoad</f>
        <v>44823</v>
      </c>
      <c r="DE5" s="5">
        <f>DF5-$C5</f>
        <v>44827</v>
      </c>
      <c r="DF5" s="5">
        <f>DG5</f>
        <v>44860</v>
      </c>
      <c r="DG5" s="5">
        <f t="shared" si="55"/>
        <v>44860</v>
      </c>
      <c r="DH5" s="5">
        <f t="shared" ref="DH5" si="102">DI5-TransloadDays</f>
        <v>44865</v>
      </c>
      <c r="DI5" s="5">
        <f t="shared" si="57"/>
        <v>44868</v>
      </c>
      <c r="DJ5" s="12">
        <f>$DB$1</f>
        <v>44872</v>
      </c>
      <c r="DK5" s="24"/>
      <c r="DL5" s="5">
        <f t="shared" ref="DL5" si="103">DM5-ShipWindow</f>
        <v>44846</v>
      </c>
      <c r="DM5" s="5">
        <f>DN5</f>
        <v>44851</v>
      </c>
      <c r="DN5" s="28">
        <f t="shared" ref="DN5" si="104">DO5-OriginLoad</f>
        <v>44851</v>
      </c>
      <c r="DO5" s="5">
        <f>DP5-$C5</f>
        <v>44855</v>
      </c>
      <c r="DP5" s="5">
        <f>DQ5</f>
        <v>44888</v>
      </c>
      <c r="DQ5" s="5">
        <f t="shared" si="60"/>
        <v>44888</v>
      </c>
      <c r="DR5" s="5">
        <f t="shared" ref="DR5" si="105">DS5-TransloadDays</f>
        <v>44893</v>
      </c>
      <c r="DS5" s="5">
        <f t="shared" si="62"/>
        <v>44896</v>
      </c>
      <c r="DT5" s="12">
        <f>$DL$1</f>
        <v>44900</v>
      </c>
      <c r="DU5" s="24"/>
      <c r="DV5" s="5">
        <f t="shared" ref="DV5" si="106">DW5-ShipWindow</f>
        <v>44874</v>
      </c>
      <c r="DW5" s="5">
        <f>DX5</f>
        <v>44879</v>
      </c>
      <c r="DX5" s="28">
        <f t="shared" ref="DX5" si="107">DY5-OriginLoad</f>
        <v>44879</v>
      </c>
      <c r="DY5" s="5">
        <f>DZ5-$C5</f>
        <v>44883</v>
      </c>
      <c r="DZ5" s="5">
        <f>EA5</f>
        <v>44916</v>
      </c>
      <c r="EA5" s="5">
        <f t="shared" si="65"/>
        <v>44916</v>
      </c>
      <c r="EB5" s="5">
        <f t="shared" ref="EB5" si="108">EC5-TransloadDays</f>
        <v>44921</v>
      </c>
      <c r="EC5" s="5">
        <f t="shared" si="67"/>
        <v>44924</v>
      </c>
      <c r="ED5" s="12">
        <f>$DV$1</f>
        <v>44928</v>
      </c>
      <c r="EE5" s="24"/>
      <c r="EF5" s="37"/>
      <c r="EG5" s="37"/>
      <c r="EH5" s="37"/>
      <c r="EI5" s="37"/>
      <c r="EJ5" s="37"/>
      <c r="EK5" s="37"/>
    </row>
    <row r="6" spans="1:141" ht="11.25" customHeight="1">
      <c r="A6" s="4" t="s">
        <v>128</v>
      </c>
      <c r="B6" s="4" t="s">
        <v>132</v>
      </c>
      <c r="C6" s="3">
        <f t="shared" si="0"/>
        <v>46</v>
      </c>
      <c r="D6" s="49">
        <f t="shared" si="1"/>
        <v>67</v>
      </c>
      <c r="E6" s="41"/>
      <c r="F6" s="5">
        <f t="shared" ref="F6:F43" si="109">G6-ShipWindow</f>
        <v>44525</v>
      </c>
      <c r="G6" s="5">
        <f t="shared" ref="G6:G43" si="110">H6</f>
        <v>44530</v>
      </c>
      <c r="H6" s="28">
        <f t="shared" si="3"/>
        <v>44530</v>
      </c>
      <c r="I6" s="5">
        <f t="shared" ref="I6:I43" si="111">J6-$C6</f>
        <v>44534</v>
      </c>
      <c r="J6" s="5">
        <f t="shared" ref="J6:J43" si="112">K6</f>
        <v>44580</v>
      </c>
      <c r="K6" s="5">
        <f t="shared" si="4"/>
        <v>44580</v>
      </c>
      <c r="L6" s="5">
        <f t="shared" si="5"/>
        <v>44585</v>
      </c>
      <c r="M6" s="5">
        <f t="shared" si="6"/>
        <v>44588</v>
      </c>
      <c r="N6" s="12">
        <f t="shared" si="7"/>
        <v>44592</v>
      </c>
      <c r="O6" s="24"/>
      <c r="P6" s="5">
        <f t="shared" ref="P6:P43" si="113">Q6-ShipWindow</f>
        <v>44553</v>
      </c>
      <c r="Q6" s="5">
        <f t="shared" ref="Q6:Q43" si="114">R6</f>
        <v>44558</v>
      </c>
      <c r="R6" s="28">
        <f t="shared" si="9"/>
        <v>44558</v>
      </c>
      <c r="S6" s="5">
        <f t="shared" ref="S6:S43" si="115">T6-$C6</f>
        <v>44562</v>
      </c>
      <c r="T6" s="5">
        <f t="shared" ref="T6:T43" si="116">U6</f>
        <v>44608</v>
      </c>
      <c r="U6" s="5">
        <f t="shared" si="10"/>
        <v>44608</v>
      </c>
      <c r="V6" s="5">
        <f t="shared" si="11"/>
        <v>44613</v>
      </c>
      <c r="W6" s="5">
        <f t="shared" si="12"/>
        <v>44616</v>
      </c>
      <c r="X6" s="12">
        <f t="shared" ref="X6:X43" si="117">$P$1</f>
        <v>44620</v>
      </c>
      <c r="Y6" s="24"/>
      <c r="Z6" s="5">
        <f t="shared" ref="Z6:Z43" si="118">AA6-ShipWindow</f>
        <v>44575</v>
      </c>
      <c r="AA6" s="5">
        <f t="shared" ref="AA6:AA43" si="119">AB6</f>
        <v>44580</v>
      </c>
      <c r="AB6" s="28">
        <f t="shared" si="14"/>
        <v>44580</v>
      </c>
      <c r="AC6" s="5">
        <f t="shared" ref="AC6:AC43" si="120">AD6-$C6</f>
        <v>44584</v>
      </c>
      <c r="AD6" s="5">
        <f t="shared" ref="AD6:AD43" si="121">AE6</f>
        <v>44630</v>
      </c>
      <c r="AE6" s="5">
        <f t="shared" si="15"/>
        <v>44630</v>
      </c>
      <c r="AF6" s="5">
        <f t="shared" si="16"/>
        <v>44635</v>
      </c>
      <c r="AG6" s="5">
        <f t="shared" si="17"/>
        <v>44638</v>
      </c>
      <c r="AH6" s="12">
        <f t="shared" ref="AH6:AH43" si="122">$Z$1</f>
        <v>44648</v>
      </c>
      <c r="AI6" s="24"/>
      <c r="AJ6" s="5">
        <f t="shared" ref="AJ6:AJ43" si="123">AK6-ShipWindow</f>
        <v>44609</v>
      </c>
      <c r="AK6" s="5">
        <f t="shared" ref="AK6:AK43" si="124">AL6</f>
        <v>44614</v>
      </c>
      <c r="AL6" s="28">
        <f t="shared" si="19"/>
        <v>44614</v>
      </c>
      <c r="AM6" s="5">
        <f t="shared" ref="AM6:AM43" si="125">AN6-$C6</f>
        <v>44618</v>
      </c>
      <c r="AN6" s="5">
        <f t="shared" ref="AN6:AN43" si="126">AO6</f>
        <v>44664</v>
      </c>
      <c r="AO6" s="5">
        <f t="shared" si="20"/>
        <v>44664</v>
      </c>
      <c r="AP6" s="5">
        <f t="shared" si="21"/>
        <v>44669</v>
      </c>
      <c r="AQ6" s="5">
        <f t="shared" si="22"/>
        <v>44672</v>
      </c>
      <c r="AR6" s="12">
        <f t="shared" ref="AR6:AR43" si="127">$AJ$1</f>
        <v>44676</v>
      </c>
      <c r="AS6" s="24"/>
      <c r="AT6" s="5">
        <f t="shared" ref="AT6:AT43" si="128">AU6-ShipWindow</f>
        <v>44637</v>
      </c>
      <c r="AU6" s="5">
        <f t="shared" ref="AU6:AU43" si="129">AV6</f>
        <v>44642</v>
      </c>
      <c r="AV6" s="28">
        <f t="shared" si="24"/>
        <v>44642</v>
      </c>
      <c r="AW6" s="5">
        <f t="shared" ref="AW6:AW43" si="130">AX6-$C6</f>
        <v>44646</v>
      </c>
      <c r="AX6" s="5">
        <f t="shared" ref="AX6:AX43" si="131">AY6</f>
        <v>44692</v>
      </c>
      <c r="AY6" s="5">
        <f t="shared" si="25"/>
        <v>44692</v>
      </c>
      <c r="AZ6" s="5">
        <f t="shared" si="26"/>
        <v>44697</v>
      </c>
      <c r="BA6" s="5">
        <f t="shared" si="27"/>
        <v>44700</v>
      </c>
      <c r="BB6" s="12">
        <f t="shared" ref="BB6:BB43" si="132">$AT$1</f>
        <v>44704</v>
      </c>
      <c r="BC6" s="24"/>
      <c r="BD6" s="5">
        <f t="shared" ref="BD6:BD43" si="133">BE6-ShipWindow</f>
        <v>44665</v>
      </c>
      <c r="BE6" s="5">
        <f t="shared" ref="BE6:BE43" si="134">BF6</f>
        <v>44670</v>
      </c>
      <c r="BF6" s="28">
        <f t="shared" si="29"/>
        <v>44670</v>
      </c>
      <c r="BG6" s="5">
        <f t="shared" ref="BG6:BG43" si="135">BH6-$C6</f>
        <v>44674</v>
      </c>
      <c r="BH6" s="5">
        <f t="shared" ref="BH6:BH43" si="136">BI6</f>
        <v>44720</v>
      </c>
      <c r="BI6" s="5">
        <f t="shared" si="30"/>
        <v>44720</v>
      </c>
      <c r="BJ6" s="5">
        <f t="shared" si="31"/>
        <v>44725</v>
      </c>
      <c r="BK6" s="5">
        <f t="shared" si="32"/>
        <v>44728</v>
      </c>
      <c r="BL6" s="12">
        <f t="shared" ref="BL6:BL43" si="137">$BD$1</f>
        <v>44732</v>
      </c>
      <c r="BM6" s="24"/>
      <c r="BN6" s="5">
        <f t="shared" ref="BN6:BN43" si="138">BO6-ShipWindow</f>
        <v>44693</v>
      </c>
      <c r="BO6" s="5">
        <f t="shared" ref="BO6:BO43" si="139">BP6</f>
        <v>44698</v>
      </c>
      <c r="BP6" s="28">
        <f t="shared" si="34"/>
        <v>44698</v>
      </c>
      <c r="BQ6" s="5">
        <f t="shared" ref="BQ6:BQ43" si="140">BR6-$C6</f>
        <v>44702</v>
      </c>
      <c r="BR6" s="5">
        <f t="shared" ref="BR6:BR43" si="141">BS6</f>
        <v>44748</v>
      </c>
      <c r="BS6" s="5">
        <f t="shared" si="35"/>
        <v>44748</v>
      </c>
      <c r="BT6" s="5">
        <f t="shared" si="36"/>
        <v>44753</v>
      </c>
      <c r="BU6" s="5">
        <f t="shared" si="37"/>
        <v>44756</v>
      </c>
      <c r="BV6" s="12">
        <f t="shared" ref="BV6:BV43" si="142">$BN$1</f>
        <v>44760</v>
      </c>
      <c r="BW6" s="24"/>
      <c r="BX6" s="5">
        <f t="shared" ref="BX6:BX43" si="143">BY6-ShipWindow</f>
        <v>44721</v>
      </c>
      <c r="BY6" s="5">
        <f t="shared" ref="BY6:BY43" si="144">BZ6</f>
        <v>44726</v>
      </c>
      <c r="BZ6" s="28">
        <f t="shared" si="39"/>
        <v>44726</v>
      </c>
      <c r="CA6" s="5">
        <f t="shared" ref="CA6:CA43" si="145">CB6-$C6</f>
        <v>44730</v>
      </c>
      <c r="CB6" s="5">
        <f t="shared" ref="CB6:CB43" si="146">CC6</f>
        <v>44776</v>
      </c>
      <c r="CC6" s="5">
        <f t="shared" si="40"/>
        <v>44776</v>
      </c>
      <c r="CD6" s="5">
        <f t="shared" si="41"/>
        <v>44781</v>
      </c>
      <c r="CE6" s="5">
        <f t="shared" si="42"/>
        <v>44784</v>
      </c>
      <c r="CF6" s="12">
        <f t="shared" ref="CF6:CF43" si="147">$BX$1</f>
        <v>44788</v>
      </c>
      <c r="CG6" s="24"/>
      <c r="CH6" s="5">
        <f t="shared" ref="CH6:CH43" si="148">CI6-ShipWindow</f>
        <v>44749</v>
      </c>
      <c r="CI6" s="5">
        <f t="shared" ref="CI6:CI43" si="149">CJ6</f>
        <v>44754</v>
      </c>
      <c r="CJ6" s="28">
        <f t="shared" si="44"/>
        <v>44754</v>
      </c>
      <c r="CK6" s="5">
        <f t="shared" ref="CK6:CK43" si="150">CL6-$C6</f>
        <v>44758</v>
      </c>
      <c r="CL6" s="5">
        <f t="shared" ref="CL6:CL43" si="151">CM6</f>
        <v>44804</v>
      </c>
      <c r="CM6" s="5">
        <f t="shared" si="45"/>
        <v>44804</v>
      </c>
      <c r="CN6" s="5">
        <f t="shared" si="46"/>
        <v>44809</v>
      </c>
      <c r="CO6" s="5">
        <f t="shared" si="47"/>
        <v>44812</v>
      </c>
      <c r="CP6" s="12">
        <f t="shared" ref="CP6:CP43" si="152">$CH$1</f>
        <v>44816</v>
      </c>
      <c r="CQ6" s="24"/>
      <c r="CR6" s="5">
        <f t="shared" ref="CR6:CR43" si="153">CS6-ShipWindow</f>
        <v>44777</v>
      </c>
      <c r="CS6" s="5">
        <f t="shared" ref="CS6:CS43" si="154">CT6</f>
        <v>44782</v>
      </c>
      <c r="CT6" s="28">
        <f t="shared" si="49"/>
        <v>44782</v>
      </c>
      <c r="CU6" s="5">
        <f t="shared" ref="CU6:CU43" si="155">CV6-$C6</f>
        <v>44786</v>
      </c>
      <c r="CV6" s="5">
        <f t="shared" ref="CV6:CV43" si="156">CW6</f>
        <v>44832</v>
      </c>
      <c r="CW6" s="5">
        <f t="shared" si="50"/>
        <v>44832</v>
      </c>
      <c r="CX6" s="5">
        <f t="shared" si="51"/>
        <v>44837</v>
      </c>
      <c r="CY6" s="5">
        <f t="shared" si="52"/>
        <v>44840</v>
      </c>
      <c r="CZ6" s="12">
        <f t="shared" ref="CZ6:CZ43" si="157">$CR$1</f>
        <v>44844</v>
      </c>
      <c r="DA6" s="24"/>
      <c r="DB6" s="5">
        <f t="shared" ref="DB6:DB43" si="158">DC6-ShipWindow</f>
        <v>44805</v>
      </c>
      <c r="DC6" s="5">
        <f t="shared" ref="DC6:DC43" si="159">DD6</f>
        <v>44810</v>
      </c>
      <c r="DD6" s="28">
        <f t="shared" si="54"/>
        <v>44810</v>
      </c>
      <c r="DE6" s="5">
        <f t="shared" ref="DE6:DE43" si="160">DF6-$C6</f>
        <v>44814</v>
      </c>
      <c r="DF6" s="5">
        <f t="shared" ref="DF6:DF43" si="161">DG6</f>
        <v>44860</v>
      </c>
      <c r="DG6" s="5">
        <f t="shared" si="55"/>
        <v>44860</v>
      </c>
      <c r="DH6" s="5">
        <f t="shared" si="56"/>
        <v>44865</v>
      </c>
      <c r="DI6" s="5">
        <f t="shared" si="57"/>
        <v>44868</v>
      </c>
      <c r="DJ6" s="12">
        <f t="shared" ref="DJ6:DJ43" si="162">$DB$1</f>
        <v>44872</v>
      </c>
      <c r="DK6" s="24"/>
      <c r="DL6" s="5">
        <f t="shared" ref="DL6:DL43" si="163">DM6-ShipWindow</f>
        <v>44833</v>
      </c>
      <c r="DM6" s="5">
        <f t="shared" ref="DM6:DM43" si="164">DN6</f>
        <v>44838</v>
      </c>
      <c r="DN6" s="28">
        <f t="shared" si="59"/>
        <v>44838</v>
      </c>
      <c r="DO6" s="5">
        <f t="shared" ref="DO6:DO43" si="165">DP6-$C6</f>
        <v>44842</v>
      </c>
      <c r="DP6" s="5">
        <f t="shared" ref="DP6:DP43" si="166">DQ6</f>
        <v>44888</v>
      </c>
      <c r="DQ6" s="5">
        <f t="shared" si="60"/>
        <v>44888</v>
      </c>
      <c r="DR6" s="5">
        <f t="shared" si="61"/>
        <v>44893</v>
      </c>
      <c r="DS6" s="5">
        <f t="shared" si="62"/>
        <v>44896</v>
      </c>
      <c r="DT6" s="12">
        <f t="shared" ref="DT6:DT43" si="167">$DL$1</f>
        <v>44900</v>
      </c>
      <c r="DU6" s="24"/>
      <c r="DV6" s="5">
        <f t="shared" ref="DV6:DV43" si="168">DW6-ShipWindow</f>
        <v>44861</v>
      </c>
      <c r="DW6" s="5">
        <f t="shared" ref="DW6:DW43" si="169">DX6</f>
        <v>44866</v>
      </c>
      <c r="DX6" s="28">
        <f t="shared" si="64"/>
        <v>44866</v>
      </c>
      <c r="DY6" s="5">
        <f t="shared" ref="DY6:DY43" si="170">DZ6-$C6</f>
        <v>44870</v>
      </c>
      <c r="DZ6" s="5">
        <f t="shared" ref="DZ6:DZ43" si="171">EA6</f>
        <v>44916</v>
      </c>
      <c r="EA6" s="5">
        <f t="shared" si="65"/>
        <v>44916</v>
      </c>
      <c r="EB6" s="5">
        <f t="shared" si="66"/>
        <v>44921</v>
      </c>
      <c r="EC6" s="5">
        <f t="shared" si="67"/>
        <v>44924</v>
      </c>
      <c r="ED6" s="12">
        <f t="shared" ref="ED6:ED43" si="172">$DV$1</f>
        <v>44928</v>
      </c>
      <c r="EE6" s="24"/>
      <c r="EF6" s="37"/>
      <c r="EG6" s="37"/>
      <c r="EH6" s="37"/>
      <c r="EI6" s="37"/>
      <c r="EJ6" s="37"/>
      <c r="EK6" s="37"/>
    </row>
    <row r="7" spans="1:141" ht="11.25" customHeight="1">
      <c r="A7" s="4" t="s">
        <v>63</v>
      </c>
      <c r="B7" s="4" t="s">
        <v>65</v>
      </c>
      <c r="C7" s="3">
        <f t="shared" si="0"/>
        <v>28</v>
      </c>
      <c r="D7" s="49">
        <f t="shared" si="1"/>
        <v>49</v>
      </c>
      <c r="E7" s="41"/>
      <c r="F7" s="5">
        <f t="shared" si="109"/>
        <v>44543</v>
      </c>
      <c r="G7" s="5">
        <f t="shared" si="110"/>
        <v>44548</v>
      </c>
      <c r="H7" s="28">
        <f t="shared" si="3"/>
        <v>44548</v>
      </c>
      <c r="I7" s="5">
        <f t="shared" si="111"/>
        <v>44552</v>
      </c>
      <c r="J7" s="5">
        <f t="shared" si="112"/>
        <v>44580</v>
      </c>
      <c r="K7" s="5">
        <f t="shared" si="4"/>
        <v>44580</v>
      </c>
      <c r="L7" s="5">
        <f t="shared" si="5"/>
        <v>44585</v>
      </c>
      <c r="M7" s="5">
        <f t="shared" si="6"/>
        <v>44588</v>
      </c>
      <c r="N7" s="12">
        <f t="shared" si="7"/>
        <v>44592</v>
      </c>
      <c r="O7" s="24"/>
      <c r="P7" s="5">
        <f t="shared" si="113"/>
        <v>44571</v>
      </c>
      <c r="Q7" s="5">
        <f t="shared" si="114"/>
        <v>44576</v>
      </c>
      <c r="R7" s="28">
        <f t="shared" si="9"/>
        <v>44576</v>
      </c>
      <c r="S7" s="5">
        <f t="shared" si="115"/>
        <v>44580</v>
      </c>
      <c r="T7" s="5">
        <f t="shared" si="116"/>
        <v>44608</v>
      </c>
      <c r="U7" s="5">
        <f t="shared" si="10"/>
        <v>44608</v>
      </c>
      <c r="V7" s="5">
        <f t="shared" si="11"/>
        <v>44613</v>
      </c>
      <c r="W7" s="5">
        <f t="shared" si="12"/>
        <v>44616</v>
      </c>
      <c r="X7" s="12">
        <f t="shared" si="117"/>
        <v>44620</v>
      </c>
      <c r="Y7" s="24"/>
      <c r="Z7" s="5">
        <f t="shared" si="118"/>
        <v>44593</v>
      </c>
      <c r="AA7" s="5">
        <f t="shared" si="119"/>
        <v>44598</v>
      </c>
      <c r="AB7" s="28">
        <f t="shared" si="14"/>
        <v>44598</v>
      </c>
      <c r="AC7" s="5">
        <f t="shared" si="120"/>
        <v>44602</v>
      </c>
      <c r="AD7" s="5">
        <f t="shared" si="121"/>
        <v>44630</v>
      </c>
      <c r="AE7" s="5">
        <f t="shared" si="15"/>
        <v>44630</v>
      </c>
      <c r="AF7" s="5">
        <f t="shared" si="16"/>
        <v>44635</v>
      </c>
      <c r="AG7" s="5">
        <f t="shared" si="17"/>
        <v>44638</v>
      </c>
      <c r="AH7" s="12">
        <f t="shared" si="122"/>
        <v>44648</v>
      </c>
      <c r="AI7" s="24"/>
      <c r="AJ7" s="5">
        <f t="shared" si="123"/>
        <v>44627</v>
      </c>
      <c r="AK7" s="5">
        <f t="shared" si="124"/>
        <v>44632</v>
      </c>
      <c r="AL7" s="28">
        <f t="shared" si="19"/>
        <v>44632</v>
      </c>
      <c r="AM7" s="5">
        <f t="shared" si="125"/>
        <v>44636</v>
      </c>
      <c r="AN7" s="5">
        <f t="shared" si="126"/>
        <v>44664</v>
      </c>
      <c r="AO7" s="5">
        <f t="shared" si="20"/>
        <v>44664</v>
      </c>
      <c r="AP7" s="5">
        <f t="shared" si="21"/>
        <v>44669</v>
      </c>
      <c r="AQ7" s="5">
        <f t="shared" si="22"/>
        <v>44672</v>
      </c>
      <c r="AR7" s="12">
        <f t="shared" si="127"/>
        <v>44676</v>
      </c>
      <c r="AS7" s="24"/>
      <c r="AT7" s="5">
        <f t="shared" si="128"/>
        <v>44655</v>
      </c>
      <c r="AU7" s="5">
        <f t="shared" si="129"/>
        <v>44660</v>
      </c>
      <c r="AV7" s="28">
        <f t="shared" si="24"/>
        <v>44660</v>
      </c>
      <c r="AW7" s="5">
        <f t="shared" si="130"/>
        <v>44664</v>
      </c>
      <c r="AX7" s="5">
        <f t="shared" si="131"/>
        <v>44692</v>
      </c>
      <c r="AY7" s="5">
        <f t="shared" si="25"/>
        <v>44692</v>
      </c>
      <c r="AZ7" s="5">
        <f t="shared" si="26"/>
        <v>44697</v>
      </c>
      <c r="BA7" s="5">
        <f t="shared" si="27"/>
        <v>44700</v>
      </c>
      <c r="BB7" s="12">
        <f t="shared" si="132"/>
        <v>44704</v>
      </c>
      <c r="BC7" s="24"/>
      <c r="BD7" s="5">
        <f t="shared" si="133"/>
        <v>44683</v>
      </c>
      <c r="BE7" s="5">
        <f t="shared" si="134"/>
        <v>44688</v>
      </c>
      <c r="BF7" s="28">
        <f t="shared" si="29"/>
        <v>44688</v>
      </c>
      <c r="BG7" s="5">
        <f t="shared" si="135"/>
        <v>44692</v>
      </c>
      <c r="BH7" s="5">
        <f t="shared" si="136"/>
        <v>44720</v>
      </c>
      <c r="BI7" s="5">
        <f t="shared" si="30"/>
        <v>44720</v>
      </c>
      <c r="BJ7" s="5">
        <f t="shared" si="31"/>
        <v>44725</v>
      </c>
      <c r="BK7" s="5">
        <f t="shared" si="32"/>
        <v>44728</v>
      </c>
      <c r="BL7" s="12">
        <f t="shared" si="137"/>
        <v>44732</v>
      </c>
      <c r="BM7" s="24"/>
      <c r="BN7" s="5">
        <f t="shared" si="138"/>
        <v>44711</v>
      </c>
      <c r="BO7" s="5">
        <f t="shared" si="139"/>
        <v>44716</v>
      </c>
      <c r="BP7" s="28">
        <f t="shared" si="34"/>
        <v>44716</v>
      </c>
      <c r="BQ7" s="5">
        <f t="shared" si="140"/>
        <v>44720</v>
      </c>
      <c r="BR7" s="5">
        <f t="shared" si="141"/>
        <v>44748</v>
      </c>
      <c r="BS7" s="5">
        <f t="shared" si="35"/>
        <v>44748</v>
      </c>
      <c r="BT7" s="5">
        <f t="shared" si="36"/>
        <v>44753</v>
      </c>
      <c r="BU7" s="5">
        <f t="shared" si="37"/>
        <v>44756</v>
      </c>
      <c r="BV7" s="12">
        <f t="shared" si="142"/>
        <v>44760</v>
      </c>
      <c r="BW7" s="24"/>
      <c r="BX7" s="5">
        <f t="shared" si="143"/>
        <v>44739</v>
      </c>
      <c r="BY7" s="5">
        <f t="shared" si="144"/>
        <v>44744</v>
      </c>
      <c r="BZ7" s="28">
        <f t="shared" si="39"/>
        <v>44744</v>
      </c>
      <c r="CA7" s="5">
        <f t="shared" si="145"/>
        <v>44748</v>
      </c>
      <c r="CB7" s="5">
        <f t="shared" si="146"/>
        <v>44776</v>
      </c>
      <c r="CC7" s="5">
        <f t="shared" si="40"/>
        <v>44776</v>
      </c>
      <c r="CD7" s="5">
        <f t="shared" si="41"/>
        <v>44781</v>
      </c>
      <c r="CE7" s="5">
        <f t="shared" si="42"/>
        <v>44784</v>
      </c>
      <c r="CF7" s="12">
        <f t="shared" si="147"/>
        <v>44788</v>
      </c>
      <c r="CG7" s="24"/>
      <c r="CH7" s="5">
        <f t="shared" si="148"/>
        <v>44767</v>
      </c>
      <c r="CI7" s="5">
        <f t="shared" si="149"/>
        <v>44772</v>
      </c>
      <c r="CJ7" s="28">
        <f t="shared" si="44"/>
        <v>44772</v>
      </c>
      <c r="CK7" s="5">
        <f t="shared" si="150"/>
        <v>44776</v>
      </c>
      <c r="CL7" s="5">
        <f t="shared" si="151"/>
        <v>44804</v>
      </c>
      <c r="CM7" s="5">
        <f t="shared" si="45"/>
        <v>44804</v>
      </c>
      <c r="CN7" s="5">
        <f t="shared" si="46"/>
        <v>44809</v>
      </c>
      <c r="CO7" s="5">
        <f t="shared" si="47"/>
        <v>44812</v>
      </c>
      <c r="CP7" s="12">
        <f t="shared" si="152"/>
        <v>44816</v>
      </c>
      <c r="CQ7" s="24"/>
      <c r="CR7" s="5">
        <f t="shared" si="153"/>
        <v>44795</v>
      </c>
      <c r="CS7" s="5">
        <f t="shared" si="154"/>
        <v>44800</v>
      </c>
      <c r="CT7" s="28">
        <f t="shared" si="49"/>
        <v>44800</v>
      </c>
      <c r="CU7" s="5">
        <f t="shared" si="155"/>
        <v>44804</v>
      </c>
      <c r="CV7" s="5">
        <f t="shared" si="156"/>
        <v>44832</v>
      </c>
      <c r="CW7" s="5">
        <f t="shared" si="50"/>
        <v>44832</v>
      </c>
      <c r="CX7" s="5">
        <f t="shared" si="51"/>
        <v>44837</v>
      </c>
      <c r="CY7" s="5">
        <f t="shared" si="52"/>
        <v>44840</v>
      </c>
      <c r="CZ7" s="12">
        <f t="shared" si="157"/>
        <v>44844</v>
      </c>
      <c r="DA7" s="24"/>
      <c r="DB7" s="5">
        <f t="shared" si="158"/>
        <v>44823</v>
      </c>
      <c r="DC7" s="5">
        <f t="shared" si="159"/>
        <v>44828</v>
      </c>
      <c r="DD7" s="28">
        <f t="shared" si="54"/>
        <v>44828</v>
      </c>
      <c r="DE7" s="5">
        <f t="shared" si="160"/>
        <v>44832</v>
      </c>
      <c r="DF7" s="5">
        <f t="shared" si="161"/>
        <v>44860</v>
      </c>
      <c r="DG7" s="5">
        <f t="shared" si="55"/>
        <v>44860</v>
      </c>
      <c r="DH7" s="5">
        <f t="shared" si="56"/>
        <v>44865</v>
      </c>
      <c r="DI7" s="5">
        <f t="shared" si="57"/>
        <v>44868</v>
      </c>
      <c r="DJ7" s="12">
        <f t="shared" si="162"/>
        <v>44872</v>
      </c>
      <c r="DK7" s="24"/>
      <c r="DL7" s="5">
        <f t="shared" si="163"/>
        <v>44851</v>
      </c>
      <c r="DM7" s="5">
        <f t="shared" si="164"/>
        <v>44856</v>
      </c>
      <c r="DN7" s="28">
        <f t="shared" si="59"/>
        <v>44856</v>
      </c>
      <c r="DO7" s="5">
        <f t="shared" si="165"/>
        <v>44860</v>
      </c>
      <c r="DP7" s="5">
        <f t="shared" si="166"/>
        <v>44888</v>
      </c>
      <c r="DQ7" s="5">
        <f t="shared" si="60"/>
        <v>44888</v>
      </c>
      <c r="DR7" s="5">
        <f t="shared" si="61"/>
        <v>44893</v>
      </c>
      <c r="DS7" s="5">
        <f t="shared" si="62"/>
        <v>44896</v>
      </c>
      <c r="DT7" s="12">
        <f t="shared" si="167"/>
        <v>44900</v>
      </c>
      <c r="DU7" s="24"/>
      <c r="DV7" s="5">
        <f t="shared" si="168"/>
        <v>44879</v>
      </c>
      <c r="DW7" s="5">
        <f t="shared" si="169"/>
        <v>44884</v>
      </c>
      <c r="DX7" s="28">
        <f t="shared" si="64"/>
        <v>44884</v>
      </c>
      <c r="DY7" s="5">
        <f t="shared" si="170"/>
        <v>44888</v>
      </c>
      <c r="DZ7" s="5">
        <f t="shared" si="171"/>
        <v>44916</v>
      </c>
      <c r="EA7" s="5">
        <f t="shared" si="65"/>
        <v>44916</v>
      </c>
      <c r="EB7" s="5">
        <f t="shared" si="66"/>
        <v>44921</v>
      </c>
      <c r="EC7" s="5">
        <f t="shared" si="67"/>
        <v>44924</v>
      </c>
      <c r="ED7" s="12">
        <f t="shared" si="172"/>
        <v>44928</v>
      </c>
      <c r="EE7" s="24"/>
      <c r="EF7" s="37"/>
      <c r="EG7" s="37"/>
      <c r="EH7" s="37"/>
      <c r="EI7" s="37"/>
      <c r="EJ7" s="37"/>
      <c r="EK7" s="37"/>
    </row>
    <row r="8" spans="1:141" ht="11.25" customHeight="1">
      <c r="A8" s="4" t="s">
        <v>66</v>
      </c>
      <c r="B8" s="4" t="s">
        <v>65</v>
      </c>
      <c r="C8" s="3">
        <f t="shared" si="0"/>
        <v>39</v>
      </c>
      <c r="D8" s="49">
        <f t="shared" si="1"/>
        <v>60</v>
      </c>
      <c r="E8" s="41"/>
      <c r="F8" s="5">
        <f t="shared" si="109"/>
        <v>44532</v>
      </c>
      <c r="G8" s="5">
        <f t="shared" si="110"/>
        <v>44537</v>
      </c>
      <c r="H8" s="28">
        <f t="shared" si="3"/>
        <v>44537</v>
      </c>
      <c r="I8" s="5">
        <f>J8-$C8</f>
        <v>44541</v>
      </c>
      <c r="J8" s="5">
        <f t="shared" si="112"/>
        <v>44580</v>
      </c>
      <c r="K8" s="5">
        <f t="shared" si="4"/>
        <v>44580</v>
      </c>
      <c r="L8" s="5">
        <f t="shared" si="5"/>
        <v>44585</v>
      </c>
      <c r="M8" s="5">
        <f t="shared" si="6"/>
        <v>44588</v>
      </c>
      <c r="N8" s="12">
        <f t="shared" si="7"/>
        <v>44592</v>
      </c>
      <c r="O8" s="24"/>
      <c r="P8" s="5">
        <f t="shared" si="113"/>
        <v>44560</v>
      </c>
      <c r="Q8" s="5">
        <f t="shared" si="114"/>
        <v>44565</v>
      </c>
      <c r="R8" s="28">
        <f t="shared" si="9"/>
        <v>44565</v>
      </c>
      <c r="S8" s="5">
        <f t="shared" si="115"/>
        <v>44569</v>
      </c>
      <c r="T8" s="5">
        <f t="shared" si="116"/>
        <v>44608</v>
      </c>
      <c r="U8" s="5">
        <f t="shared" si="10"/>
        <v>44608</v>
      </c>
      <c r="V8" s="5">
        <f t="shared" si="11"/>
        <v>44613</v>
      </c>
      <c r="W8" s="5">
        <f t="shared" si="12"/>
        <v>44616</v>
      </c>
      <c r="X8" s="12">
        <f t="shared" si="117"/>
        <v>44620</v>
      </c>
      <c r="Y8" s="24"/>
      <c r="Z8" s="5">
        <f t="shared" si="118"/>
        <v>44582</v>
      </c>
      <c r="AA8" s="5">
        <f t="shared" si="119"/>
        <v>44587</v>
      </c>
      <c r="AB8" s="28">
        <f t="shared" si="14"/>
        <v>44587</v>
      </c>
      <c r="AC8" s="5">
        <f t="shared" si="120"/>
        <v>44591</v>
      </c>
      <c r="AD8" s="5">
        <f t="shared" si="121"/>
        <v>44630</v>
      </c>
      <c r="AE8" s="5">
        <f t="shared" si="15"/>
        <v>44630</v>
      </c>
      <c r="AF8" s="5">
        <f t="shared" si="16"/>
        <v>44635</v>
      </c>
      <c r="AG8" s="5">
        <f t="shared" si="17"/>
        <v>44638</v>
      </c>
      <c r="AH8" s="12">
        <f t="shared" si="122"/>
        <v>44648</v>
      </c>
      <c r="AI8" s="24"/>
      <c r="AJ8" s="5">
        <f t="shared" si="123"/>
        <v>44616</v>
      </c>
      <c r="AK8" s="5">
        <f t="shared" si="124"/>
        <v>44621</v>
      </c>
      <c r="AL8" s="28">
        <f t="shared" si="19"/>
        <v>44621</v>
      </c>
      <c r="AM8" s="5">
        <f t="shared" si="125"/>
        <v>44625</v>
      </c>
      <c r="AN8" s="5">
        <f t="shared" si="126"/>
        <v>44664</v>
      </c>
      <c r="AO8" s="5">
        <f t="shared" si="20"/>
        <v>44664</v>
      </c>
      <c r="AP8" s="5">
        <f t="shared" si="21"/>
        <v>44669</v>
      </c>
      <c r="AQ8" s="5">
        <f t="shared" si="22"/>
        <v>44672</v>
      </c>
      <c r="AR8" s="12">
        <f t="shared" si="127"/>
        <v>44676</v>
      </c>
      <c r="AS8" s="24"/>
      <c r="AT8" s="5">
        <f t="shared" si="128"/>
        <v>44644</v>
      </c>
      <c r="AU8" s="5">
        <f t="shared" si="129"/>
        <v>44649</v>
      </c>
      <c r="AV8" s="28">
        <f t="shared" si="24"/>
        <v>44649</v>
      </c>
      <c r="AW8" s="5">
        <f t="shared" si="130"/>
        <v>44653</v>
      </c>
      <c r="AX8" s="5">
        <f t="shared" si="131"/>
        <v>44692</v>
      </c>
      <c r="AY8" s="5">
        <f t="shared" si="25"/>
        <v>44692</v>
      </c>
      <c r="AZ8" s="5">
        <f t="shared" si="26"/>
        <v>44697</v>
      </c>
      <c r="BA8" s="5">
        <f t="shared" si="27"/>
        <v>44700</v>
      </c>
      <c r="BB8" s="12">
        <f t="shared" si="132"/>
        <v>44704</v>
      </c>
      <c r="BC8" s="24"/>
      <c r="BD8" s="5">
        <f t="shared" si="133"/>
        <v>44672</v>
      </c>
      <c r="BE8" s="5">
        <f t="shared" si="134"/>
        <v>44677</v>
      </c>
      <c r="BF8" s="28">
        <f t="shared" si="29"/>
        <v>44677</v>
      </c>
      <c r="BG8" s="5">
        <f t="shared" si="135"/>
        <v>44681</v>
      </c>
      <c r="BH8" s="5">
        <f t="shared" si="136"/>
        <v>44720</v>
      </c>
      <c r="BI8" s="5">
        <f t="shared" si="30"/>
        <v>44720</v>
      </c>
      <c r="BJ8" s="5">
        <f t="shared" si="31"/>
        <v>44725</v>
      </c>
      <c r="BK8" s="5">
        <f t="shared" si="32"/>
        <v>44728</v>
      </c>
      <c r="BL8" s="12">
        <f t="shared" si="137"/>
        <v>44732</v>
      </c>
      <c r="BM8" s="24"/>
      <c r="BN8" s="5">
        <f t="shared" si="138"/>
        <v>44700</v>
      </c>
      <c r="BO8" s="5">
        <f t="shared" si="139"/>
        <v>44705</v>
      </c>
      <c r="BP8" s="28">
        <f t="shared" si="34"/>
        <v>44705</v>
      </c>
      <c r="BQ8" s="5">
        <f t="shared" si="140"/>
        <v>44709</v>
      </c>
      <c r="BR8" s="5">
        <f t="shared" si="141"/>
        <v>44748</v>
      </c>
      <c r="BS8" s="5">
        <f t="shared" si="35"/>
        <v>44748</v>
      </c>
      <c r="BT8" s="5">
        <f t="shared" si="36"/>
        <v>44753</v>
      </c>
      <c r="BU8" s="5">
        <f t="shared" si="37"/>
        <v>44756</v>
      </c>
      <c r="BV8" s="12">
        <f t="shared" si="142"/>
        <v>44760</v>
      </c>
      <c r="BW8" s="24"/>
      <c r="BX8" s="5">
        <f t="shared" si="143"/>
        <v>44728</v>
      </c>
      <c r="BY8" s="5">
        <f t="shared" si="144"/>
        <v>44733</v>
      </c>
      <c r="BZ8" s="28">
        <f t="shared" si="39"/>
        <v>44733</v>
      </c>
      <c r="CA8" s="5">
        <f t="shared" si="145"/>
        <v>44737</v>
      </c>
      <c r="CB8" s="5">
        <f t="shared" si="146"/>
        <v>44776</v>
      </c>
      <c r="CC8" s="5">
        <f t="shared" si="40"/>
        <v>44776</v>
      </c>
      <c r="CD8" s="5">
        <f t="shared" si="41"/>
        <v>44781</v>
      </c>
      <c r="CE8" s="5">
        <f t="shared" si="42"/>
        <v>44784</v>
      </c>
      <c r="CF8" s="12">
        <f t="shared" si="147"/>
        <v>44788</v>
      </c>
      <c r="CG8" s="24"/>
      <c r="CH8" s="5">
        <f t="shared" si="148"/>
        <v>44756</v>
      </c>
      <c r="CI8" s="5">
        <f t="shared" si="149"/>
        <v>44761</v>
      </c>
      <c r="CJ8" s="28">
        <f t="shared" si="44"/>
        <v>44761</v>
      </c>
      <c r="CK8" s="5">
        <f t="shared" si="150"/>
        <v>44765</v>
      </c>
      <c r="CL8" s="5">
        <f t="shared" si="151"/>
        <v>44804</v>
      </c>
      <c r="CM8" s="5">
        <f t="shared" si="45"/>
        <v>44804</v>
      </c>
      <c r="CN8" s="5">
        <f t="shared" si="46"/>
        <v>44809</v>
      </c>
      <c r="CO8" s="5">
        <f t="shared" si="47"/>
        <v>44812</v>
      </c>
      <c r="CP8" s="12">
        <f t="shared" si="152"/>
        <v>44816</v>
      </c>
      <c r="CQ8" s="24"/>
      <c r="CR8" s="5">
        <f t="shared" si="153"/>
        <v>44784</v>
      </c>
      <c r="CS8" s="5">
        <f t="shared" si="154"/>
        <v>44789</v>
      </c>
      <c r="CT8" s="28">
        <f t="shared" si="49"/>
        <v>44789</v>
      </c>
      <c r="CU8" s="5">
        <f t="shared" si="155"/>
        <v>44793</v>
      </c>
      <c r="CV8" s="5">
        <f t="shared" si="156"/>
        <v>44832</v>
      </c>
      <c r="CW8" s="5">
        <f t="shared" si="50"/>
        <v>44832</v>
      </c>
      <c r="CX8" s="5">
        <f t="shared" si="51"/>
        <v>44837</v>
      </c>
      <c r="CY8" s="5">
        <f t="shared" si="52"/>
        <v>44840</v>
      </c>
      <c r="CZ8" s="12">
        <f t="shared" si="157"/>
        <v>44844</v>
      </c>
      <c r="DA8" s="24"/>
      <c r="DB8" s="5">
        <f t="shared" si="158"/>
        <v>44812</v>
      </c>
      <c r="DC8" s="5">
        <f t="shared" si="159"/>
        <v>44817</v>
      </c>
      <c r="DD8" s="28">
        <f t="shared" si="54"/>
        <v>44817</v>
      </c>
      <c r="DE8" s="5">
        <f t="shared" si="160"/>
        <v>44821</v>
      </c>
      <c r="DF8" s="5">
        <f t="shared" si="161"/>
        <v>44860</v>
      </c>
      <c r="DG8" s="5">
        <f t="shared" si="55"/>
        <v>44860</v>
      </c>
      <c r="DH8" s="5">
        <f t="shared" si="56"/>
        <v>44865</v>
      </c>
      <c r="DI8" s="5">
        <f t="shared" si="57"/>
        <v>44868</v>
      </c>
      <c r="DJ8" s="12">
        <f t="shared" si="162"/>
        <v>44872</v>
      </c>
      <c r="DK8" s="24"/>
      <c r="DL8" s="5">
        <f t="shared" si="163"/>
        <v>44840</v>
      </c>
      <c r="DM8" s="5">
        <f t="shared" si="164"/>
        <v>44845</v>
      </c>
      <c r="DN8" s="28">
        <f t="shared" si="59"/>
        <v>44845</v>
      </c>
      <c r="DO8" s="5">
        <f t="shared" si="165"/>
        <v>44849</v>
      </c>
      <c r="DP8" s="5">
        <f t="shared" si="166"/>
        <v>44888</v>
      </c>
      <c r="DQ8" s="5">
        <f t="shared" si="60"/>
        <v>44888</v>
      </c>
      <c r="DR8" s="5">
        <f t="shared" si="61"/>
        <v>44893</v>
      </c>
      <c r="DS8" s="5">
        <f t="shared" si="62"/>
        <v>44896</v>
      </c>
      <c r="DT8" s="12">
        <f t="shared" si="167"/>
        <v>44900</v>
      </c>
      <c r="DU8" s="24"/>
      <c r="DV8" s="5">
        <f t="shared" si="168"/>
        <v>44868</v>
      </c>
      <c r="DW8" s="5">
        <f t="shared" si="169"/>
        <v>44873</v>
      </c>
      <c r="DX8" s="28">
        <f t="shared" si="64"/>
        <v>44873</v>
      </c>
      <c r="DY8" s="5">
        <f t="shared" si="170"/>
        <v>44877</v>
      </c>
      <c r="DZ8" s="5">
        <f t="shared" si="171"/>
        <v>44916</v>
      </c>
      <c r="EA8" s="5">
        <f t="shared" si="65"/>
        <v>44916</v>
      </c>
      <c r="EB8" s="5">
        <f t="shared" si="66"/>
        <v>44921</v>
      </c>
      <c r="EC8" s="5">
        <f t="shared" si="67"/>
        <v>44924</v>
      </c>
      <c r="ED8" s="12">
        <f t="shared" si="172"/>
        <v>44928</v>
      </c>
      <c r="EE8" s="24"/>
      <c r="EF8" s="37"/>
      <c r="EG8" s="37"/>
      <c r="EH8" s="37"/>
      <c r="EI8" s="37"/>
      <c r="EJ8" s="37"/>
      <c r="EK8" s="37"/>
    </row>
    <row r="9" spans="1:141" ht="11.25" customHeight="1">
      <c r="A9" s="4" t="s">
        <v>159</v>
      </c>
      <c r="B9" s="4" t="s">
        <v>65</v>
      </c>
      <c r="C9" s="3" t="e">
        <f t="shared" si="0"/>
        <v>#N/A</v>
      </c>
      <c r="D9" s="49" t="e">
        <f t="shared" si="1"/>
        <v>#N/A</v>
      </c>
      <c r="E9" s="41"/>
      <c r="F9" s="5" t="e">
        <f t="shared" si="109"/>
        <v>#N/A</v>
      </c>
      <c r="G9" s="5" t="e">
        <f t="shared" si="110"/>
        <v>#N/A</v>
      </c>
      <c r="H9" s="28" t="e">
        <f t="shared" si="3"/>
        <v>#N/A</v>
      </c>
      <c r="I9" s="5" t="e">
        <f t="shared" si="111"/>
        <v>#N/A</v>
      </c>
      <c r="J9" s="5">
        <f t="shared" si="112"/>
        <v>44580</v>
      </c>
      <c r="K9" s="5">
        <f t="shared" si="4"/>
        <v>44580</v>
      </c>
      <c r="L9" s="5">
        <f t="shared" si="5"/>
        <v>44585</v>
      </c>
      <c r="M9" s="5">
        <f t="shared" si="6"/>
        <v>44588</v>
      </c>
      <c r="N9" s="12">
        <f t="shared" si="7"/>
        <v>44592</v>
      </c>
      <c r="O9" s="24"/>
      <c r="P9" s="5" t="e">
        <f t="shared" si="113"/>
        <v>#N/A</v>
      </c>
      <c r="Q9" s="5" t="e">
        <f t="shared" si="114"/>
        <v>#N/A</v>
      </c>
      <c r="R9" s="28" t="e">
        <f t="shared" si="9"/>
        <v>#N/A</v>
      </c>
      <c r="S9" s="5" t="e">
        <f t="shared" si="115"/>
        <v>#N/A</v>
      </c>
      <c r="T9" s="5">
        <f t="shared" si="116"/>
        <v>44608</v>
      </c>
      <c r="U9" s="5">
        <f t="shared" si="10"/>
        <v>44608</v>
      </c>
      <c r="V9" s="5">
        <f t="shared" si="11"/>
        <v>44613</v>
      </c>
      <c r="W9" s="5">
        <f t="shared" si="12"/>
        <v>44616</v>
      </c>
      <c r="X9" s="12">
        <f t="shared" si="117"/>
        <v>44620</v>
      </c>
      <c r="Y9" s="24"/>
      <c r="Z9" s="5" t="e">
        <f t="shared" si="118"/>
        <v>#N/A</v>
      </c>
      <c r="AA9" s="5" t="e">
        <f t="shared" si="119"/>
        <v>#N/A</v>
      </c>
      <c r="AB9" s="28" t="e">
        <f t="shared" si="14"/>
        <v>#N/A</v>
      </c>
      <c r="AC9" s="5" t="e">
        <f t="shared" si="120"/>
        <v>#N/A</v>
      </c>
      <c r="AD9" s="5">
        <f t="shared" si="121"/>
        <v>44630</v>
      </c>
      <c r="AE9" s="5">
        <f t="shared" si="15"/>
        <v>44630</v>
      </c>
      <c r="AF9" s="5">
        <f t="shared" si="16"/>
        <v>44635</v>
      </c>
      <c r="AG9" s="5">
        <f t="shared" si="17"/>
        <v>44638</v>
      </c>
      <c r="AH9" s="12">
        <f t="shared" si="122"/>
        <v>44648</v>
      </c>
      <c r="AI9" s="24"/>
      <c r="AJ9" s="5" t="e">
        <f t="shared" si="123"/>
        <v>#N/A</v>
      </c>
      <c r="AK9" s="5" t="e">
        <f t="shared" si="124"/>
        <v>#N/A</v>
      </c>
      <c r="AL9" s="28" t="e">
        <f t="shared" si="19"/>
        <v>#N/A</v>
      </c>
      <c r="AM9" s="5" t="e">
        <f t="shared" si="125"/>
        <v>#N/A</v>
      </c>
      <c r="AN9" s="5">
        <f t="shared" si="126"/>
        <v>44664</v>
      </c>
      <c r="AO9" s="5">
        <f t="shared" si="20"/>
        <v>44664</v>
      </c>
      <c r="AP9" s="5">
        <f t="shared" si="21"/>
        <v>44669</v>
      </c>
      <c r="AQ9" s="5">
        <f t="shared" si="22"/>
        <v>44672</v>
      </c>
      <c r="AR9" s="12">
        <f t="shared" si="127"/>
        <v>44676</v>
      </c>
      <c r="AS9" s="24"/>
      <c r="AT9" s="5" t="e">
        <f t="shared" si="128"/>
        <v>#N/A</v>
      </c>
      <c r="AU9" s="5" t="e">
        <f t="shared" si="129"/>
        <v>#N/A</v>
      </c>
      <c r="AV9" s="28" t="e">
        <f t="shared" si="24"/>
        <v>#N/A</v>
      </c>
      <c r="AW9" s="5" t="e">
        <f t="shared" si="130"/>
        <v>#N/A</v>
      </c>
      <c r="AX9" s="5">
        <f t="shared" si="131"/>
        <v>44692</v>
      </c>
      <c r="AY9" s="5">
        <f t="shared" si="25"/>
        <v>44692</v>
      </c>
      <c r="AZ9" s="5">
        <f t="shared" si="26"/>
        <v>44697</v>
      </c>
      <c r="BA9" s="5">
        <f t="shared" si="27"/>
        <v>44700</v>
      </c>
      <c r="BB9" s="12">
        <f t="shared" si="132"/>
        <v>44704</v>
      </c>
      <c r="BC9" s="24"/>
      <c r="BD9" s="5" t="e">
        <f t="shared" si="133"/>
        <v>#N/A</v>
      </c>
      <c r="BE9" s="5" t="e">
        <f t="shared" si="134"/>
        <v>#N/A</v>
      </c>
      <c r="BF9" s="28" t="e">
        <f t="shared" si="29"/>
        <v>#N/A</v>
      </c>
      <c r="BG9" s="5" t="e">
        <f t="shared" si="135"/>
        <v>#N/A</v>
      </c>
      <c r="BH9" s="5">
        <f t="shared" si="136"/>
        <v>44720</v>
      </c>
      <c r="BI9" s="5">
        <f t="shared" si="30"/>
        <v>44720</v>
      </c>
      <c r="BJ9" s="5">
        <f t="shared" si="31"/>
        <v>44725</v>
      </c>
      <c r="BK9" s="5">
        <f t="shared" si="32"/>
        <v>44728</v>
      </c>
      <c r="BL9" s="12">
        <f t="shared" si="137"/>
        <v>44732</v>
      </c>
      <c r="BM9" s="24"/>
      <c r="BN9" s="5" t="e">
        <f t="shared" si="138"/>
        <v>#N/A</v>
      </c>
      <c r="BO9" s="5" t="e">
        <f t="shared" si="139"/>
        <v>#N/A</v>
      </c>
      <c r="BP9" s="28" t="e">
        <f t="shared" si="34"/>
        <v>#N/A</v>
      </c>
      <c r="BQ9" s="5" t="e">
        <f t="shared" si="140"/>
        <v>#N/A</v>
      </c>
      <c r="BR9" s="5">
        <f t="shared" si="141"/>
        <v>44748</v>
      </c>
      <c r="BS9" s="5">
        <f t="shared" si="35"/>
        <v>44748</v>
      </c>
      <c r="BT9" s="5">
        <f t="shared" si="36"/>
        <v>44753</v>
      </c>
      <c r="BU9" s="5">
        <f t="shared" si="37"/>
        <v>44756</v>
      </c>
      <c r="BV9" s="12">
        <f t="shared" si="142"/>
        <v>44760</v>
      </c>
      <c r="BW9" s="24"/>
      <c r="BX9" s="5" t="e">
        <f t="shared" si="143"/>
        <v>#N/A</v>
      </c>
      <c r="BY9" s="5" t="e">
        <f t="shared" si="144"/>
        <v>#N/A</v>
      </c>
      <c r="BZ9" s="28" t="e">
        <f t="shared" si="39"/>
        <v>#N/A</v>
      </c>
      <c r="CA9" s="5" t="e">
        <f t="shared" si="145"/>
        <v>#N/A</v>
      </c>
      <c r="CB9" s="5">
        <f t="shared" si="146"/>
        <v>44776</v>
      </c>
      <c r="CC9" s="5">
        <f t="shared" si="40"/>
        <v>44776</v>
      </c>
      <c r="CD9" s="5">
        <f t="shared" si="41"/>
        <v>44781</v>
      </c>
      <c r="CE9" s="5">
        <f t="shared" si="42"/>
        <v>44784</v>
      </c>
      <c r="CF9" s="12">
        <f t="shared" si="147"/>
        <v>44788</v>
      </c>
      <c r="CG9" s="24"/>
      <c r="CH9" s="5" t="e">
        <f t="shared" si="148"/>
        <v>#N/A</v>
      </c>
      <c r="CI9" s="5" t="e">
        <f t="shared" si="149"/>
        <v>#N/A</v>
      </c>
      <c r="CJ9" s="28" t="e">
        <f t="shared" si="44"/>
        <v>#N/A</v>
      </c>
      <c r="CK9" s="5" t="e">
        <f t="shared" si="150"/>
        <v>#N/A</v>
      </c>
      <c r="CL9" s="5">
        <f t="shared" si="151"/>
        <v>44804</v>
      </c>
      <c r="CM9" s="5">
        <f t="shared" si="45"/>
        <v>44804</v>
      </c>
      <c r="CN9" s="5">
        <f t="shared" si="46"/>
        <v>44809</v>
      </c>
      <c r="CO9" s="5">
        <f t="shared" si="47"/>
        <v>44812</v>
      </c>
      <c r="CP9" s="12">
        <f t="shared" si="152"/>
        <v>44816</v>
      </c>
      <c r="CQ9" s="24"/>
      <c r="CR9" s="5" t="e">
        <f t="shared" si="153"/>
        <v>#N/A</v>
      </c>
      <c r="CS9" s="5" t="e">
        <f t="shared" si="154"/>
        <v>#N/A</v>
      </c>
      <c r="CT9" s="28" t="e">
        <f t="shared" si="49"/>
        <v>#N/A</v>
      </c>
      <c r="CU9" s="5" t="e">
        <f t="shared" si="155"/>
        <v>#N/A</v>
      </c>
      <c r="CV9" s="5">
        <f t="shared" si="156"/>
        <v>44832</v>
      </c>
      <c r="CW9" s="5">
        <f t="shared" si="50"/>
        <v>44832</v>
      </c>
      <c r="CX9" s="5">
        <f t="shared" si="51"/>
        <v>44837</v>
      </c>
      <c r="CY9" s="5">
        <f t="shared" si="52"/>
        <v>44840</v>
      </c>
      <c r="CZ9" s="12">
        <f t="shared" si="157"/>
        <v>44844</v>
      </c>
      <c r="DA9" s="24"/>
      <c r="DB9" s="5" t="e">
        <f t="shared" si="158"/>
        <v>#N/A</v>
      </c>
      <c r="DC9" s="5" t="e">
        <f t="shared" si="159"/>
        <v>#N/A</v>
      </c>
      <c r="DD9" s="28" t="e">
        <f t="shared" si="54"/>
        <v>#N/A</v>
      </c>
      <c r="DE9" s="5" t="e">
        <f t="shared" si="160"/>
        <v>#N/A</v>
      </c>
      <c r="DF9" s="5">
        <f t="shared" si="161"/>
        <v>44860</v>
      </c>
      <c r="DG9" s="5">
        <f t="shared" si="55"/>
        <v>44860</v>
      </c>
      <c r="DH9" s="5">
        <f t="shared" si="56"/>
        <v>44865</v>
      </c>
      <c r="DI9" s="5">
        <f t="shared" si="57"/>
        <v>44868</v>
      </c>
      <c r="DJ9" s="12">
        <f t="shared" si="162"/>
        <v>44872</v>
      </c>
      <c r="DK9" s="24"/>
      <c r="DL9" s="5" t="e">
        <f t="shared" si="163"/>
        <v>#N/A</v>
      </c>
      <c r="DM9" s="5" t="e">
        <f t="shared" si="164"/>
        <v>#N/A</v>
      </c>
      <c r="DN9" s="28" t="e">
        <f t="shared" si="59"/>
        <v>#N/A</v>
      </c>
      <c r="DO9" s="5" t="e">
        <f t="shared" si="165"/>
        <v>#N/A</v>
      </c>
      <c r="DP9" s="5">
        <f t="shared" si="166"/>
        <v>44888</v>
      </c>
      <c r="DQ9" s="5">
        <f t="shared" si="60"/>
        <v>44888</v>
      </c>
      <c r="DR9" s="5">
        <f t="shared" si="61"/>
        <v>44893</v>
      </c>
      <c r="DS9" s="5">
        <f t="shared" si="62"/>
        <v>44896</v>
      </c>
      <c r="DT9" s="12">
        <f t="shared" si="167"/>
        <v>44900</v>
      </c>
      <c r="DU9" s="24"/>
      <c r="DV9" s="5" t="e">
        <f t="shared" si="168"/>
        <v>#N/A</v>
      </c>
      <c r="DW9" s="5" t="e">
        <f t="shared" si="169"/>
        <v>#N/A</v>
      </c>
      <c r="DX9" s="28" t="e">
        <f t="shared" si="64"/>
        <v>#N/A</v>
      </c>
      <c r="DY9" s="5" t="e">
        <f t="shared" si="170"/>
        <v>#N/A</v>
      </c>
      <c r="DZ9" s="5">
        <f t="shared" si="171"/>
        <v>44916</v>
      </c>
      <c r="EA9" s="5">
        <f t="shared" si="65"/>
        <v>44916</v>
      </c>
      <c r="EB9" s="5">
        <f t="shared" si="66"/>
        <v>44921</v>
      </c>
      <c r="EC9" s="5">
        <f t="shared" si="67"/>
        <v>44924</v>
      </c>
      <c r="ED9" s="12">
        <f t="shared" si="172"/>
        <v>44928</v>
      </c>
      <c r="EE9" s="24"/>
      <c r="EF9" s="37"/>
      <c r="EG9" s="37"/>
      <c r="EH9" s="37"/>
      <c r="EI9" s="37"/>
      <c r="EJ9" s="37"/>
      <c r="EK9" s="37"/>
    </row>
    <row r="10" spans="1:141" ht="11.25" customHeight="1">
      <c r="A10" s="4" t="s">
        <v>74</v>
      </c>
      <c r="B10" s="4" t="s">
        <v>65</v>
      </c>
      <c r="C10" s="3">
        <f t="shared" ref="C10:C17" si="173">VLOOKUP(A10,PreferredCarrier,4,FALSE)</f>
        <v>30</v>
      </c>
      <c r="D10" s="49">
        <f t="shared" ref="D10:D17" si="174">N10-F10</f>
        <v>51</v>
      </c>
      <c r="E10" s="41"/>
      <c r="F10" s="5">
        <f t="shared" ref="F10:F17" si="175">G10-ShipWindow</f>
        <v>44541</v>
      </c>
      <c r="G10" s="5">
        <f t="shared" ref="G10:G17" si="176">H10</f>
        <v>44546</v>
      </c>
      <c r="H10" s="28">
        <f t="shared" ref="H10:H17" si="177">I10-OriginLoad</f>
        <v>44546</v>
      </c>
      <c r="I10" s="5">
        <f t="shared" ref="I10:I17" si="178">J10-$C10</f>
        <v>44550</v>
      </c>
      <c r="J10" s="5">
        <f t="shared" ref="J10:J17" si="179">K10</f>
        <v>44580</v>
      </c>
      <c r="K10" s="5">
        <f t="shared" si="4"/>
        <v>44580</v>
      </c>
      <c r="L10" s="5">
        <f t="shared" ref="L10:L17" si="180">M10-TransloadDays</f>
        <v>44585</v>
      </c>
      <c r="M10" s="5">
        <f t="shared" si="6"/>
        <v>44588</v>
      </c>
      <c r="N10" s="12">
        <f t="shared" si="7"/>
        <v>44592</v>
      </c>
      <c r="O10" s="24"/>
      <c r="P10" s="5">
        <f t="shared" ref="P10:P17" si="181">Q10-ShipWindow</f>
        <v>44569</v>
      </c>
      <c r="Q10" s="5">
        <f t="shared" ref="Q10:Q17" si="182">R10</f>
        <v>44574</v>
      </c>
      <c r="R10" s="28">
        <f t="shared" ref="R10:R17" si="183">S10-OriginLoad</f>
        <v>44574</v>
      </c>
      <c r="S10" s="5">
        <f t="shared" ref="S10:S17" si="184">T10-$C10</f>
        <v>44578</v>
      </c>
      <c r="T10" s="5">
        <f t="shared" ref="T10:T17" si="185">U10</f>
        <v>44608</v>
      </c>
      <c r="U10" s="5">
        <f t="shared" si="10"/>
        <v>44608</v>
      </c>
      <c r="V10" s="5">
        <f t="shared" ref="V10:V17" si="186">W10-TransloadDays</f>
        <v>44613</v>
      </c>
      <c r="W10" s="5">
        <f t="shared" si="12"/>
        <v>44616</v>
      </c>
      <c r="X10" s="12">
        <f t="shared" si="117"/>
        <v>44620</v>
      </c>
      <c r="Y10" s="24"/>
      <c r="Z10" s="5">
        <f t="shared" ref="Z10:Z17" si="187">AA10-ShipWindow</f>
        <v>44591</v>
      </c>
      <c r="AA10" s="5">
        <f t="shared" ref="AA10:AA17" si="188">AB10</f>
        <v>44596</v>
      </c>
      <c r="AB10" s="28">
        <f t="shared" ref="AB10:AB17" si="189">AC10-OriginLoad</f>
        <v>44596</v>
      </c>
      <c r="AC10" s="5">
        <f t="shared" ref="AC10:AC17" si="190">AD10-$C10</f>
        <v>44600</v>
      </c>
      <c r="AD10" s="5">
        <f t="shared" ref="AD10:AD17" si="191">AE10</f>
        <v>44630</v>
      </c>
      <c r="AE10" s="5">
        <f t="shared" si="15"/>
        <v>44630</v>
      </c>
      <c r="AF10" s="5">
        <f t="shared" ref="AF10:AF17" si="192">AG10-TransloadDays</f>
        <v>44635</v>
      </c>
      <c r="AG10" s="5">
        <f t="shared" ref="AG10:AG17" si="193">AH10-RailDays</f>
        <v>44638</v>
      </c>
      <c r="AH10" s="12">
        <f t="shared" si="122"/>
        <v>44648</v>
      </c>
      <c r="AI10" s="24"/>
      <c r="AJ10" s="5">
        <f t="shared" ref="AJ10:AJ17" si="194">AK10-ShipWindow</f>
        <v>44625</v>
      </c>
      <c r="AK10" s="5">
        <f t="shared" ref="AK10:AK17" si="195">AL10</f>
        <v>44630</v>
      </c>
      <c r="AL10" s="28">
        <f t="shared" ref="AL10:AL17" si="196">AM10-OriginLoad</f>
        <v>44630</v>
      </c>
      <c r="AM10" s="5">
        <f t="shared" ref="AM10:AM17" si="197">AN10-$C10</f>
        <v>44634</v>
      </c>
      <c r="AN10" s="5">
        <f t="shared" ref="AN10:AN17" si="198">AO10</f>
        <v>44664</v>
      </c>
      <c r="AO10" s="5">
        <f t="shared" si="20"/>
        <v>44664</v>
      </c>
      <c r="AP10" s="5">
        <f t="shared" ref="AP10:AP17" si="199">AQ10-TransloadDays</f>
        <v>44669</v>
      </c>
      <c r="AQ10" s="5">
        <f t="shared" si="22"/>
        <v>44672</v>
      </c>
      <c r="AR10" s="12">
        <f t="shared" si="127"/>
        <v>44676</v>
      </c>
      <c r="AS10" s="24"/>
      <c r="AT10" s="5">
        <f t="shared" ref="AT10:AT17" si="200">AU10-ShipWindow</f>
        <v>44653</v>
      </c>
      <c r="AU10" s="5">
        <f t="shared" ref="AU10:AU17" si="201">AV10</f>
        <v>44658</v>
      </c>
      <c r="AV10" s="28">
        <f t="shared" ref="AV10:AV17" si="202">AW10-OriginLoad</f>
        <v>44658</v>
      </c>
      <c r="AW10" s="5">
        <f t="shared" ref="AW10:AW17" si="203">AX10-$C10</f>
        <v>44662</v>
      </c>
      <c r="AX10" s="5">
        <f t="shared" ref="AX10:AX17" si="204">AY10</f>
        <v>44692</v>
      </c>
      <c r="AY10" s="5">
        <f t="shared" si="25"/>
        <v>44692</v>
      </c>
      <c r="AZ10" s="5">
        <f t="shared" ref="AZ10:AZ17" si="205">BA10-TransloadDays</f>
        <v>44697</v>
      </c>
      <c r="BA10" s="5">
        <f t="shared" si="27"/>
        <v>44700</v>
      </c>
      <c r="BB10" s="12">
        <f t="shared" si="132"/>
        <v>44704</v>
      </c>
      <c r="BC10" s="24"/>
      <c r="BD10" s="5">
        <f t="shared" ref="BD10:BD17" si="206">BE10-ShipWindow</f>
        <v>44681</v>
      </c>
      <c r="BE10" s="5">
        <f t="shared" ref="BE10:BE17" si="207">BF10</f>
        <v>44686</v>
      </c>
      <c r="BF10" s="28">
        <f t="shared" ref="BF10:BF17" si="208">BG10-OriginLoad</f>
        <v>44686</v>
      </c>
      <c r="BG10" s="5">
        <f t="shared" ref="BG10:BG17" si="209">BH10-$C10</f>
        <v>44690</v>
      </c>
      <c r="BH10" s="5">
        <f t="shared" ref="BH10:BH17" si="210">BI10</f>
        <v>44720</v>
      </c>
      <c r="BI10" s="5">
        <f t="shared" si="30"/>
        <v>44720</v>
      </c>
      <c r="BJ10" s="5">
        <f t="shared" ref="BJ10:BJ17" si="211">BK10-TransloadDays</f>
        <v>44725</v>
      </c>
      <c r="BK10" s="5">
        <f t="shared" si="32"/>
        <v>44728</v>
      </c>
      <c r="BL10" s="12">
        <f t="shared" si="137"/>
        <v>44732</v>
      </c>
      <c r="BM10" s="24"/>
      <c r="BN10" s="5">
        <f t="shared" ref="BN10:BN17" si="212">BO10-ShipWindow</f>
        <v>44709</v>
      </c>
      <c r="BO10" s="5">
        <f t="shared" ref="BO10:BO17" si="213">BP10</f>
        <v>44714</v>
      </c>
      <c r="BP10" s="28">
        <f t="shared" ref="BP10:BP17" si="214">BQ10-OriginLoad</f>
        <v>44714</v>
      </c>
      <c r="BQ10" s="5">
        <f t="shared" ref="BQ10:BQ17" si="215">BR10-$C10</f>
        <v>44718</v>
      </c>
      <c r="BR10" s="5">
        <f t="shared" ref="BR10:BR17" si="216">BS10</f>
        <v>44748</v>
      </c>
      <c r="BS10" s="5">
        <f t="shared" si="35"/>
        <v>44748</v>
      </c>
      <c r="BT10" s="5">
        <f t="shared" ref="BT10:BT17" si="217">BU10-TransloadDays</f>
        <v>44753</v>
      </c>
      <c r="BU10" s="5">
        <f t="shared" si="37"/>
        <v>44756</v>
      </c>
      <c r="BV10" s="12">
        <f t="shared" si="142"/>
        <v>44760</v>
      </c>
      <c r="BW10" s="24"/>
      <c r="BX10" s="5">
        <f t="shared" ref="BX10:BX17" si="218">BY10-ShipWindow</f>
        <v>44737</v>
      </c>
      <c r="BY10" s="5">
        <f t="shared" ref="BY10:BY17" si="219">BZ10</f>
        <v>44742</v>
      </c>
      <c r="BZ10" s="28">
        <f t="shared" ref="BZ10:BZ17" si="220">CA10-OriginLoad</f>
        <v>44742</v>
      </c>
      <c r="CA10" s="5">
        <f t="shared" ref="CA10:CA17" si="221">CB10-$C10</f>
        <v>44746</v>
      </c>
      <c r="CB10" s="5">
        <f t="shared" ref="CB10:CB17" si="222">CC10</f>
        <v>44776</v>
      </c>
      <c r="CC10" s="5">
        <f t="shared" si="40"/>
        <v>44776</v>
      </c>
      <c r="CD10" s="5">
        <f t="shared" ref="CD10:CD17" si="223">CE10-TransloadDays</f>
        <v>44781</v>
      </c>
      <c r="CE10" s="5">
        <f t="shared" si="42"/>
        <v>44784</v>
      </c>
      <c r="CF10" s="12">
        <f t="shared" si="147"/>
        <v>44788</v>
      </c>
      <c r="CG10" s="24"/>
      <c r="CH10" s="5">
        <f t="shared" ref="CH10:CH17" si="224">CI10-ShipWindow</f>
        <v>44765</v>
      </c>
      <c r="CI10" s="5">
        <f t="shared" ref="CI10:CI17" si="225">CJ10</f>
        <v>44770</v>
      </c>
      <c r="CJ10" s="28">
        <f t="shared" ref="CJ10:CJ17" si="226">CK10-OriginLoad</f>
        <v>44770</v>
      </c>
      <c r="CK10" s="5">
        <f t="shared" ref="CK10:CK17" si="227">CL10-$C10</f>
        <v>44774</v>
      </c>
      <c r="CL10" s="5">
        <f t="shared" ref="CL10:CL17" si="228">CM10</f>
        <v>44804</v>
      </c>
      <c r="CM10" s="5">
        <f t="shared" si="45"/>
        <v>44804</v>
      </c>
      <c r="CN10" s="5">
        <f t="shared" ref="CN10:CN17" si="229">CO10-TransloadDays</f>
        <v>44809</v>
      </c>
      <c r="CO10" s="5">
        <f t="shared" si="47"/>
        <v>44812</v>
      </c>
      <c r="CP10" s="12">
        <f t="shared" si="152"/>
        <v>44816</v>
      </c>
      <c r="CQ10" s="24"/>
      <c r="CR10" s="5">
        <f t="shared" ref="CR10:CR17" si="230">CS10-ShipWindow</f>
        <v>44793</v>
      </c>
      <c r="CS10" s="5">
        <f t="shared" ref="CS10:CS17" si="231">CT10</f>
        <v>44798</v>
      </c>
      <c r="CT10" s="28">
        <f t="shared" ref="CT10:CT17" si="232">CU10-OriginLoad</f>
        <v>44798</v>
      </c>
      <c r="CU10" s="5">
        <f t="shared" ref="CU10:CU17" si="233">CV10-$C10</f>
        <v>44802</v>
      </c>
      <c r="CV10" s="5">
        <f t="shared" ref="CV10:CV17" si="234">CW10</f>
        <v>44832</v>
      </c>
      <c r="CW10" s="5">
        <f t="shared" si="50"/>
        <v>44832</v>
      </c>
      <c r="CX10" s="5">
        <f t="shared" ref="CX10:CX17" si="235">CY10-TransloadDays</f>
        <v>44837</v>
      </c>
      <c r="CY10" s="5">
        <f t="shared" si="52"/>
        <v>44840</v>
      </c>
      <c r="CZ10" s="12">
        <f t="shared" si="157"/>
        <v>44844</v>
      </c>
      <c r="DA10" s="24"/>
      <c r="DB10" s="5">
        <f t="shared" ref="DB10:DB17" si="236">DC10-ShipWindow</f>
        <v>44821</v>
      </c>
      <c r="DC10" s="5">
        <f t="shared" ref="DC10:DC17" si="237">DD10</f>
        <v>44826</v>
      </c>
      <c r="DD10" s="28">
        <f t="shared" ref="DD10:DD17" si="238">DE10-OriginLoad</f>
        <v>44826</v>
      </c>
      <c r="DE10" s="5">
        <f t="shared" ref="DE10:DE17" si="239">DF10-$C10</f>
        <v>44830</v>
      </c>
      <c r="DF10" s="5">
        <f t="shared" ref="DF10:DF17" si="240">DG10</f>
        <v>44860</v>
      </c>
      <c r="DG10" s="5">
        <f t="shared" si="55"/>
        <v>44860</v>
      </c>
      <c r="DH10" s="5">
        <f t="shared" ref="DH10:DH17" si="241">DI10-TransloadDays</f>
        <v>44865</v>
      </c>
      <c r="DI10" s="5">
        <f t="shared" si="57"/>
        <v>44868</v>
      </c>
      <c r="DJ10" s="12">
        <f t="shared" si="162"/>
        <v>44872</v>
      </c>
      <c r="DK10" s="24"/>
      <c r="DL10" s="5">
        <f t="shared" ref="DL10:DL17" si="242">DM10-ShipWindow</f>
        <v>44849</v>
      </c>
      <c r="DM10" s="5">
        <f t="shared" ref="DM10:DM17" si="243">DN10</f>
        <v>44854</v>
      </c>
      <c r="DN10" s="28">
        <f t="shared" ref="DN10:DN17" si="244">DO10-OriginLoad</f>
        <v>44854</v>
      </c>
      <c r="DO10" s="5">
        <f t="shared" ref="DO10:DO17" si="245">DP10-$C10</f>
        <v>44858</v>
      </c>
      <c r="DP10" s="5">
        <f t="shared" ref="DP10:DP17" si="246">DQ10</f>
        <v>44888</v>
      </c>
      <c r="DQ10" s="5">
        <f t="shared" si="60"/>
        <v>44888</v>
      </c>
      <c r="DR10" s="5">
        <f t="shared" ref="DR10:DR17" si="247">DS10-TransloadDays</f>
        <v>44893</v>
      </c>
      <c r="DS10" s="5">
        <f t="shared" si="62"/>
        <v>44896</v>
      </c>
      <c r="DT10" s="12">
        <f t="shared" si="167"/>
        <v>44900</v>
      </c>
      <c r="DU10" s="24"/>
      <c r="DV10" s="5">
        <f t="shared" ref="DV10:DV17" si="248">DW10-ShipWindow</f>
        <v>44877</v>
      </c>
      <c r="DW10" s="5">
        <f t="shared" ref="DW10:DW17" si="249">DX10</f>
        <v>44882</v>
      </c>
      <c r="DX10" s="28">
        <f t="shared" ref="DX10:DX17" si="250">DY10-OriginLoad</f>
        <v>44882</v>
      </c>
      <c r="DY10" s="5">
        <f t="shared" ref="DY10:DY17" si="251">DZ10-$C10</f>
        <v>44886</v>
      </c>
      <c r="DZ10" s="5">
        <f t="shared" ref="DZ10:DZ17" si="252">EA10</f>
        <v>44916</v>
      </c>
      <c r="EA10" s="5">
        <f t="shared" si="65"/>
        <v>44916</v>
      </c>
      <c r="EB10" s="5">
        <f t="shared" ref="EB10:EB17" si="253">EC10-TransloadDays</f>
        <v>44921</v>
      </c>
      <c r="EC10" s="5">
        <f t="shared" si="67"/>
        <v>44924</v>
      </c>
      <c r="ED10" s="12">
        <f t="shared" si="172"/>
        <v>44928</v>
      </c>
      <c r="EE10" s="24"/>
      <c r="EF10" s="37"/>
      <c r="EG10" s="37"/>
      <c r="EH10" s="37"/>
      <c r="EI10" s="37"/>
      <c r="EJ10" s="37"/>
      <c r="EK10" s="37"/>
    </row>
    <row r="11" spans="1:141" ht="11.25" customHeight="1">
      <c r="A11" s="4" t="s">
        <v>78</v>
      </c>
      <c r="B11" s="4" t="s">
        <v>65</v>
      </c>
      <c r="C11" s="3">
        <f t="shared" si="173"/>
        <v>30</v>
      </c>
      <c r="D11" s="49">
        <f t="shared" si="174"/>
        <v>51</v>
      </c>
      <c r="E11" s="41"/>
      <c r="F11" s="5">
        <f t="shared" si="175"/>
        <v>44541</v>
      </c>
      <c r="G11" s="5">
        <f t="shared" si="176"/>
        <v>44546</v>
      </c>
      <c r="H11" s="28">
        <f t="shared" si="177"/>
        <v>44546</v>
      </c>
      <c r="I11" s="5">
        <f t="shared" si="178"/>
        <v>44550</v>
      </c>
      <c r="J11" s="5">
        <f t="shared" si="179"/>
        <v>44580</v>
      </c>
      <c r="K11" s="5">
        <f t="shared" si="4"/>
        <v>44580</v>
      </c>
      <c r="L11" s="5">
        <f t="shared" si="180"/>
        <v>44585</v>
      </c>
      <c r="M11" s="5">
        <f t="shared" si="6"/>
        <v>44588</v>
      </c>
      <c r="N11" s="12">
        <f t="shared" si="7"/>
        <v>44592</v>
      </c>
      <c r="O11" s="24"/>
      <c r="P11" s="5">
        <f t="shared" si="181"/>
        <v>44569</v>
      </c>
      <c r="Q11" s="5">
        <f t="shared" si="182"/>
        <v>44574</v>
      </c>
      <c r="R11" s="28">
        <f t="shared" si="183"/>
        <v>44574</v>
      </c>
      <c r="S11" s="5">
        <f t="shared" si="184"/>
        <v>44578</v>
      </c>
      <c r="T11" s="5">
        <f t="shared" si="185"/>
        <v>44608</v>
      </c>
      <c r="U11" s="5">
        <f t="shared" si="10"/>
        <v>44608</v>
      </c>
      <c r="V11" s="5">
        <f t="shared" si="186"/>
        <v>44613</v>
      </c>
      <c r="W11" s="5">
        <f t="shared" si="12"/>
        <v>44616</v>
      </c>
      <c r="X11" s="12">
        <f t="shared" si="117"/>
        <v>44620</v>
      </c>
      <c r="Y11" s="24"/>
      <c r="Z11" s="5">
        <f t="shared" si="187"/>
        <v>44591</v>
      </c>
      <c r="AA11" s="5">
        <f t="shared" si="188"/>
        <v>44596</v>
      </c>
      <c r="AB11" s="28">
        <f t="shared" si="189"/>
        <v>44596</v>
      </c>
      <c r="AC11" s="5">
        <f t="shared" si="190"/>
        <v>44600</v>
      </c>
      <c r="AD11" s="5">
        <f t="shared" si="191"/>
        <v>44630</v>
      </c>
      <c r="AE11" s="5">
        <f t="shared" si="15"/>
        <v>44630</v>
      </c>
      <c r="AF11" s="5">
        <f t="shared" si="192"/>
        <v>44635</v>
      </c>
      <c r="AG11" s="5">
        <f t="shared" si="193"/>
        <v>44638</v>
      </c>
      <c r="AH11" s="12">
        <f t="shared" si="122"/>
        <v>44648</v>
      </c>
      <c r="AI11" s="24"/>
      <c r="AJ11" s="5">
        <f t="shared" si="194"/>
        <v>44625</v>
      </c>
      <c r="AK11" s="5">
        <f t="shared" si="195"/>
        <v>44630</v>
      </c>
      <c r="AL11" s="28">
        <f t="shared" si="196"/>
        <v>44630</v>
      </c>
      <c r="AM11" s="5">
        <f t="shared" si="197"/>
        <v>44634</v>
      </c>
      <c r="AN11" s="5">
        <f t="shared" si="198"/>
        <v>44664</v>
      </c>
      <c r="AO11" s="5">
        <f t="shared" si="20"/>
        <v>44664</v>
      </c>
      <c r="AP11" s="5">
        <f t="shared" si="199"/>
        <v>44669</v>
      </c>
      <c r="AQ11" s="5">
        <f t="shared" si="22"/>
        <v>44672</v>
      </c>
      <c r="AR11" s="12">
        <f t="shared" si="127"/>
        <v>44676</v>
      </c>
      <c r="AS11" s="24"/>
      <c r="AT11" s="5">
        <f t="shared" si="200"/>
        <v>44653</v>
      </c>
      <c r="AU11" s="5">
        <f t="shared" si="201"/>
        <v>44658</v>
      </c>
      <c r="AV11" s="28">
        <f t="shared" si="202"/>
        <v>44658</v>
      </c>
      <c r="AW11" s="5">
        <f t="shared" si="203"/>
        <v>44662</v>
      </c>
      <c r="AX11" s="5">
        <f t="shared" si="204"/>
        <v>44692</v>
      </c>
      <c r="AY11" s="5">
        <f t="shared" si="25"/>
        <v>44692</v>
      </c>
      <c r="AZ11" s="5">
        <f t="shared" si="205"/>
        <v>44697</v>
      </c>
      <c r="BA11" s="5">
        <f t="shared" si="27"/>
        <v>44700</v>
      </c>
      <c r="BB11" s="12">
        <f t="shared" si="132"/>
        <v>44704</v>
      </c>
      <c r="BC11" s="24"/>
      <c r="BD11" s="5">
        <f t="shared" si="206"/>
        <v>44681</v>
      </c>
      <c r="BE11" s="5">
        <f t="shared" si="207"/>
        <v>44686</v>
      </c>
      <c r="BF11" s="28">
        <f t="shared" si="208"/>
        <v>44686</v>
      </c>
      <c r="BG11" s="5">
        <f t="shared" si="209"/>
        <v>44690</v>
      </c>
      <c r="BH11" s="5">
        <f t="shared" si="210"/>
        <v>44720</v>
      </c>
      <c r="BI11" s="5">
        <f t="shared" si="30"/>
        <v>44720</v>
      </c>
      <c r="BJ11" s="5">
        <f t="shared" si="211"/>
        <v>44725</v>
      </c>
      <c r="BK11" s="5">
        <f t="shared" si="32"/>
        <v>44728</v>
      </c>
      <c r="BL11" s="12">
        <f t="shared" si="137"/>
        <v>44732</v>
      </c>
      <c r="BM11" s="24"/>
      <c r="BN11" s="5">
        <f t="shared" si="212"/>
        <v>44709</v>
      </c>
      <c r="BO11" s="5">
        <f t="shared" si="213"/>
        <v>44714</v>
      </c>
      <c r="BP11" s="28">
        <f t="shared" si="214"/>
        <v>44714</v>
      </c>
      <c r="BQ11" s="5">
        <f t="shared" si="215"/>
        <v>44718</v>
      </c>
      <c r="BR11" s="5">
        <f t="shared" si="216"/>
        <v>44748</v>
      </c>
      <c r="BS11" s="5">
        <f t="shared" si="35"/>
        <v>44748</v>
      </c>
      <c r="BT11" s="5">
        <f t="shared" si="217"/>
        <v>44753</v>
      </c>
      <c r="BU11" s="5">
        <f t="shared" si="37"/>
        <v>44756</v>
      </c>
      <c r="BV11" s="12">
        <f t="shared" si="142"/>
        <v>44760</v>
      </c>
      <c r="BW11" s="24"/>
      <c r="BX11" s="5">
        <f t="shared" si="218"/>
        <v>44737</v>
      </c>
      <c r="BY11" s="5">
        <f t="shared" si="219"/>
        <v>44742</v>
      </c>
      <c r="BZ11" s="28">
        <f t="shared" si="220"/>
        <v>44742</v>
      </c>
      <c r="CA11" s="5">
        <f t="shared" si="221"/>
        <v>44746</v>
      </c>
      <c r="CB11" s="5">
        <f t="shared" si="222"/>
        <v>44776</v>
      </c>
      <c r="CC11" s="5">
        <f t="shared" si="40"/>
        <v>44776</v>
      </c>
      <c r="CD11" s="5">
        <f t="shared" si="223"/>
        <v>44781</v>
      </c>
      <c r="CE11" s="5">
        <f t="shared" si="42"/>
        <v>44784</v>
      </c>
      <c r="CF11" s="12">
        <f t="shared" si="147"/>
        <v>44788</v>
      </c>
      <c r="CG11" s="24"/>
      <c r="CH11" s="5">
        <f t="shared" si="224"/>
        <v>44765</v>
      </c>
      <c r="CI11" s="5">
        <f t="shared" si="225"/>
        <v>44770</v>
      </c>
      <c r="CJ11" s="28">
        <f t="shared" si="226"/>
        <v>44770</v>
      </c>
      <c r="CK11" s="5">
        <f t="shared" si="227"/>
        <v>44774</v>
      </c>
      <c r="CL11" s="5">
        <f t="shared" si="228"/>
        <v>44804</v>
      </c>
      <c r="CM11" s="5">
        <f t="shared" si="45"/>
        <v>44804</v>
      </c>
      <c r="CN11" s="5">
        <f t="shared" si="229"/>
        <v>44809</v>
      </c>
      <c r="CO11" s="5">
        <f t="shared" si="47"/>
        <v>44812</v>
      </c>
      <c r="CP11" s="12">
        <f t="shared" si="152"/>
        <v>44816</v>
      </c>
      <c r="CQ11" s="24"/>
      <c r="CR11" s="5">
        <f t="shared" si="230"/>
        <v>44793</v>
      </c>
      <c r="CS11" s="5">
        <f t="shared" si="231"/>
        <v>44798</v>
      </c>
      <c r="CT11" s="28">
        <f t="shared" si="232"/>
        <v>44798</v>
      </c>
      <c r="CU11" s="5">
        <f t="shared" si="233"/>
        <v>44802</v>
      </c>
      <c r="CV11" s="5">
        <f t="shared" si="234"/>
        <v>44832</v>
      </c>
      <c r="CW11" s="5">
        <f t="shared" si="50"/>
        <v>44832</v>
      </c>
      <c r="CX11" s="5">
        <f t="shared" si="235"/>
        <v>44837</v>
      </c>
      <c r="CY11" s="5">
        <f t="shared" si="52"/>
        <v>44840</v>
      </c>
      <c r="CZ11" s="12">
        <f t="shared" si="157"/>
        <v>44844</v>
      </c>
      <c r="DA11" s="24"/>
      <c r="DB11" s="5">
        <f t="shared" si="236"/>
        <v>44821</v>
      </c>
      <c r="DC11" s="5">
        <f t="shared" si="237"/>
        <v>44826</v>
      </c>
      <c r="DD11" s="28">
        <f t="shared" si="238"/>
        <v>44826</v>
      </c>
      <c r="DE11" s="5">
        <f t="shared" si="239"/>
        <v>44830</v>
      </c>
      <c r="DF11" s="5">
        <f t="shared" si="240"/>
        <v>44860</v>
      </c>
      <c r="DG11" s="5">
        <f t="shared" si="55"/>
        <v>44860</v>
      </c>
      <c r="DH11" s="5">
        <f t="shared" si="241"/>
        <v>44865</v>
      </c>
      <c r="DI11" s="5">
        <f t="shared" si="57"/>
        <v>44868</v>
      </c>
      <c r="DJ11" s="12">
        <f t="shared" si="162"/>
        <v>44872</v>
      </c>
      <c r="DK11" s="24"/>
      <c r="DL11" s="5">
        <f t="shared" si="242"/>
        <v>44849</v>
      </c>
      <c r="DM11" s="5">
        <f t="shared" si="243"/>
        <v>44854</v>
      </c>
      <c r="DN11" s="28">
        <f t="shared" si="244"/>
        <v>44854</v>
      </c>
      <c r="DO11" s="5">
        <f t="shared" si="245"/>
        <v>44858</v>
      </c>
      <c r="DP11" s="5">
        <f t="shared" si="246"/>
        <v>44888</v>
      </c>
      <c r="DQ11" s="5">
        <f t="shared" si="60"/>
        <v>44888</v>
      </c>
      <c r="DR11" s="5">
        <f t="shared" si="247"/>
        <v>44893</v>
      </c>
      <c r="DS11" s="5">
        <f t="shared" si="62"/>
        <v>44896</v>
      </c>
      <c r="DT11" s="12">
        <f t="shared" si="167"/>
        <v>44900</v>
      </c>
      <c r="DU11" s="24"/>
      <c r="DV11" s="5">
        <f t="shared" si="248"/>
        <v>44877</v>
      </c>
      <c r="DW11" s="5">
        <f t="shared" si="249"/>
        <v>44882</v>
      </c>
      <c r="DX11" s="28">
        <f t="shared" si="250"/>
        <v>44882</v>
      </c>
      <c r="DY11" s="5">
        <f t="shared" si="251"/>
        <v>44886</v>
      </c>
      <c r="DZ11" s="5">
        <f t="shared" si="252"/>
        <v>44916</v>
      </c>
      <c r="EA11" s="5">
        <f t="shared" si="65"/>
        <v>44916</v>
      </c>
      <c r="EB11" s="5">
        <f t="shared" si="253"/>
        <v>44921</v>
      </c>
      <c r="EC11" s="5">
        <f t="shared" si="67"/>
        <v>44924</v>
      </c>
      <c r="ED11" s="12">
        <f t="shared" si="172"/>
        <v>44928</v>
      </c>
      <c r="EE11" s="24"/>
      <c r="EF11" s="37"/>
      <c r="EG11" s="37"/>
      <c r="EH11" s="37"/>
      <c r="EI11" s="37"/>
      <c r="EJ11" s="37"/>
      <c r="EK11" s="37"/>
    </row>
    <row r="12" spans="1:141" ht="11.25" customHeight="1">
      <c r="A12" s="4" t="s">
        <v>78</v>
      </c>
      <c r="B12" s="4" t="s">
        <v>65</v>
      </c>
      <c r="C12" s="3">
        <f t="shared" si="173"/>
        <v>30</v>
      </c>
      <c r="D12" s="49">
        <f t="shared" si="174"/>
        <v>51</v>
      </c>
      <c r="E12" s="41"/>
      <c r="F12" s="5">
        <f t="shared" si="175"/>
        <v>44541</v>
      </c>
      <c r="G12" s="5">
        <f t="shared" si="176"/>
        <v>44546</v>
      </c>
      <c r="H12" s="28">
        <f t="shared" si="177"/>
        <v>44546</v>
      </c>
      <c r="I12" s="5">
        <f t="shared" si="178"/>
        <v>44550</v>
      </c>
      <c r="J12" s="5">
        <f t="shared" si="179"/>
        <v>44580</v>
      </c>
      <c r="K12" s="5">
        <f t="shared" si="4"/>
        <v>44580</v>
      </c>
      <c r="L12" s="5">
        <f t="shared" si="180"/>
        <v>44585</v>
      </c>
      <c r="M12" s="5">
        <f t="shared" si="6"/>
        <v>44588</v>
      </c>
      <c r="N12" s="12">
        <f t="shared" si="7"/>
        <v>44592</v>
      </c>
      <c r="O12" s="24"/>
      <c r="P12" s="5">
        <f t="shared" si="181"/>
        <v>44569</v>
      </c>
      <c r="Q12" s="5">
        <f t="shared" si="182"/>
        <v>44574</v>
      </c>
      <c r="R12" s="28">
        <f t="shared" si="183"/>
        <v>44574</v>
      </c>
      <c r="S12" s="5">
        <f t="shared" si="184"/>
        <v>44578</v>
      </c>
      <c r="T12" s="5">
        <f t="shared" si="185"/>
        <v>44608</v>
      </c>
      <c r="U12" s="5">
        <f t="shared" si="10"/>
        <v>44608</v>
      </c>
      <c r="V12" s="5">
        <f t="shared" si="186"/>
        <v>44613</v>
      </c>
      <c r="W12" s="5">
        <f t="shared" si="12"/>
        <v>44616</v>
      </c>
      <c r="X12" s="12">
        <f t="shared" si="117"/>
        <v>44620</v>
      </c>
      <c r="Y12" s="24"/>
      <c r="Z12" s="5">
        <f t="shared" si="187"/>
        <v>44591</v>
      </c>
      <c r="AA12" s="5">
        <f t="shared" si="188"/>
        <v>44596</v>
      </c>
      <c r="AB12" s="28">
        <f t="shared" si="189"/>
        <v>44596</v>
      </c>
      <c r="AC12" s="5">
        <f t="shared" si="190"/>
        <v>44600</v>
      </c>
      <c r="AD12" s="5">
        <f t="shared" si="191"/>
        <v>44630</v>
      </c>
      <c r="AE12" s="5">
        <f t="shared" si="15"/>
        <v>44630</v>
      </c>
      <c r="AF12" s="5">
        <f t="shared" si="192"/>
        <v>44635</v>
      </c>
      <c r="AG12" s="5">
        <f t="shared" si="193"/>
        <v>44638</v>
      </c>
      <c r="AH12" s="12">
        <f t="shared" si="122"/>
        <v>44648</v>
      </c>
      <c r="AI12" s="24"/>
      <c r="AJ12" s="5">
        <f t="shared" si="194"/>
        <v>44625</v>
      </c>
      <c r="AK12" s="5">
        <f t="shared" si="195"/>
        <v>44630</v>
      </c>
      <c r="AL12" s="28">
        <f t="shared" si="196"/>
        <v>44630</v>
      </c>
      <c r="AM12" s="5">
        <f t="shared" si="197"/>
        <v>44634</v>
      </c>
      <c r="AN12" s="5">
        <f t="shared" si="198"/>
        <v>44664</v>
      </c>
      <c r="AO12" s="5">
        <f t="shared" si="20"/>
        <v>44664</v>
      </c>
      <c r="AP12" s="5">
        <f t="shared" si="199"/>
        <v>44669</v>
      </c>
      <c r="AQ12" s="5">
        <f t="shared" si="22"/>
        <v>44672</v>
      </c>
      <c r="AR12" s="12">
        <f t="shared" si="127"/>
        <v>44676</v>
      </c>
      <c r="AS12" s="24"/>
      <c r="AT12" s="5">
        <f t="shared" si="200"/>
        <v>44653</v>
      </c>
      <c r="AU12" s="5">
        <f t="shared" si="201"/>
        <v>44658</v>
      </c>
      <c r="AV12" s="28">
        <f t="shared" si="202"/>
        <v>44658</v>
      </c>
      <c r="AW12" s="5">
        <f t="shared" si="203"/>
        <v>44662</v>
      </c>
      <c r="AX12" s="5">
        <f t="shared" si="204"/>
        <v>44692</v>
      </c>
      <c r="AY12" s="5">
        <f t="shared" si="25"/>
        <v>44692</v>
      </c>
      <c r="AZ12" s="5">
        <f t="shared" si="205"/>
        <v>44697</v>
      </c>
      <c r="BA12" s="5">
        <f t="shared" si="27"/>
        <v>44700</v>
      </c>
      <c r="BB12" s="12">
        <f t="shared" si="132"/>
        <v>44704</v>
      </c>
      <c r="BC12" s="24"/>
      <c r="BD12" s="5">
        <f t="shared" si="206"/>
        <v>44681</v>
      </c>
      <c r="BE12" s="5">
        <f t="shared" si="207"/>
        <v>44686</v>
      </c>
      <c r="BF12" s="28">
        <f t="shared" si="208"/>
        <v>44686</v>
      </c>
      <c r="BG12" s="5">
        <f t="shared" si="209"/>
        <v>44690</v>
      </c>
      <c r="BH12" s="5">
        <f t="shared" si="210"/>
        <v>44720</v>
      </c>
      <c r="BI12" s="5">
        <f t="shared" si="30"/>
        <v>44720</v>
      </c>
      <c r="BJ12" s="5">
        <f t="shared" si="211"/>
        <v>44725</v>
      </c>
      <c r="BK12" s="5">
        <f t="shared" si="32"/>
        <v>44728</v>
      </c>
      <c r="BL12" s="12">
        <f t="shared" si="137"/>
        <v>44732</v>
      </c>
      <c r="BM12" s="24"/>
      <c r="BN12" s="5">
        <f t="shared" si="212"/>
        <v>44709</v>
      </c>
      <c r="BO12" s="5">
        <f t="shared" si="213"/>
        <v>44714</v>
      </c>
      <c r="BP12" s="28">
        <f t="shared" si="214"/>
        <v>44714</v>
      </c>
      <c r="BQ12" s="5">
        <f t="shared" si="215"/>
        <v>44718</v>
      </c>
      <c r="BR12" s="5">
        <f t="shared" si="216"/>
        <v>44748</v>
      </c>
      <c r="BS12" s="5">
        <f t="shared" si="35"/>
        <v>44748</v>
      </c>
      <c r="BT12" s="5">
        <f t="shared" si="217"/>
        <v>44753</v>
      </c>
      <c r="BU12" s="5">
        <f t="shared" si="37"/>
        <v>44756</v>
      </c>
      <c r="BV12" s="12">
        <f t="shared" si="142"/>
        <v>44760</v>
      </c>
      <c r="BW12" s="24"/>
      <c r="BX12" s="5">
        <f t="shared" si="218"/>
        <v>44737</v>
      </c>
      <c r="BY12" s="5">
        <f t="shared" si="219"/>
        <v>44742</v>
      </c>
      <c r="BZ12" s="28">
        <f t="shared" si="220"/>
        <v>44742</v>
      </c>
      <c r="CA12" s="5">
        <f t="shared" si="221"/>
        <v>44746</v>
      </c>
      <c r="CB12" s="5">
        <f t="shared" si="222"/>
        <v>44776</v>
      </c>
      <c r="CC12" s="5">
        <f t="shared" si="40"/>
        <v>44776</v>
      </c>
      <c r="CD12" s="5">
        <f t="shared" si="223"/>
        <v>44781</v>
      </c>
      <c r="CE12" s="5">
        <f t="shared" si="42"/>
        <v>44784</v>
      </c>
      <c r="CF12" s="12">
        <f t="shared" si="147"/>
        <v>44788</v>
      </c>
      <c r="CG12" s="24"/>
      <c r="CH12" s="5">
        <f t="shared" si="224"/>
        <v>44765</v>
      </c>
      <c r="CI12" s="5">
        <f t="shared" si="225"/>
        <v>44770</v>
      </c>
      <c r="CJ12" s="28">
        <f t="shared" si="226"/>
        <v>44770</v>
      </c>
      <c r="CK12" s="5">
        <f t="shared" si="227"/>
        <v>44774</v>
      </c>
      <c r="CL12" s="5">
        <f t="shared" si="228"/>
        <v>44804</v>
      </c>
      <c r="CM12" s="5">
        <f t="shared" si="45"/>
        <v>44804</v>
      </c>
      <c r="CN12" s="5">
        <f t="shared" si="229"/>
        <v>44809</v>
      </c>
      <c r="CO12" s="5">
        <f t="shared" si="47"/>
        <v>44812</v>
      </c>
      <c r="CP12" s="12">
        <f t="shared" si="152"/>
        <v>44816</v>
      </c>
      <c r="CQ12" s="24"/>
      <c r="CR12" s="5">
        <f t="shared" si="230"/>
        <v>44793</v>
      </c>
      <c r="CS12" s="5">
        <f t="shared" si="231"/>
        <v>44798</v>
      </c>
      <c r="CT12" s="28">
        <f t="shared" si="232"/>
        <v>44798</v>
      </c>
      <c r="CU12" s="5">
        <f t="shared" si="233"/>
        <v>44802</v>
      </c>
      <c r="CV12" s="5">
        <f t="shared" si="234"/>
        <v>44832</v>
      </c>
      <c r="CW12" s="5">
        <f t="shared" si="50"/>
        <v>44832</v>
      </c>
      <c r="CX12" s="5">
        <f t="shared" si="235"/>
        <v>44837</v>
      </c>
      <c r="CY12" s="5">
        <f t="shared" si="52"/>
        <v>44840</v>
      </c>
      <c r="CZ12" s="12">
        <f t="shared" si="157"/>
        <v>44844</v>
      </c>
      <c r="DA12" s="24"/>
      <c r="DB12" s="5">
        <f t="shared" si="236"/>
        <v>44821</v>
      </c>
      <c r="DC12" s="5">
        <f t="shared" si="237"/>
        <v>44826</v>
      </c>
      <c r="DD12" s="28">
        <f t="shared" si="238"/>
        <v>44826</v>
      </c>
      <c r="DE12" s="5">
        <f t="shared" si="239"/>
        <v>44830</v>
      </c>
      <c r="DF12" s="5">
        <f t="shared" si="240"/>
        <v>44860</v>
      </c>
      <c r="DG12" s="5">
        <f t="shared" si="55"/>
        <v>44860</v>
      </c>
      <c r="DH12" s="5">
        <f t="shared" si="241"/>
        <v>44865</v>
      </c>
      <c r="DI12" s="5">
        <f t="shared" si="57"/>
        <v>44868</v>
      </c>
      <c r="DJ12" s="12">
        <f t="shared" si="162"/>
        <v>44872</v>
      </c>
      <c r="DK12" s="24"/>
      <c r="DL12" s="5">
        <f t="shared" si="242"/>
        <v>44849</v>
      </c>
      <c r="DM12" s="5">
        <f t="shared" si="243"/>
        <v>44854</v>
      </c>
      <c r="DN12" s="28">
        <f t="shared" si="244"/>
        <v>44854</v>
      </c>
      <c r="DO12" s="5">
        <f t="shared" si="245"/>
        <v>44858</v>
      </c>
      <c r="DP12" s="5">
        <f t="shared" si="246"/>
        <v>44888</v>
      </c>
      <c r="DQ12" s="5">
        <f t="shared" si="60"/>
        <v>44888</v>
      </c>
      <c r="DR12" s="5">
        <f t="shared" si="247"/>
        <v>44893</v>
      </c>
      <c r="DS12" s="5">
        <f t="shared" si="62"/>
        <v>44896</v>
      </c>
      <c r="DT12" s="12">
        <f t="shared" si="167"/>
        <v>44900</v>
      </c>
      <c r="DU12" s="24"/>
      <c r="DV12" s="5">
        <f t="shared" si="248"/>
        <v>44877</v>
      </c>
      <c r="DW12" s="5">
        <f t="shared" si="249"/>
        <v>44882</v>
      </c>
      <c r="DX12" s="28">
        <f t="shared" si="250"/>
        <v>44882</v>
      </c>
      <c r="DY12" s="5">
        <f t="shared" si="251"/>
        <v>44886</v>
      </c>
      <c r="DZ12" s="5">
        <f t="shared" si="252"/>
        <v>44916</v>
      </c>
      <c r="EA12" s="5">
        <f t="shared" si="65"/>
        <v>44916</v>
      </c>
      <c r="EB12" s="5">
        <f t="shared" si="253"/>
        <v>44921</v>
      </c>
      <c r="EC12" s="5">
        <f t="shared" si="67"/>
        <v>44924</v>
      </c>
      <c r="ED12" s="12">
        <f t="shared" si="172"/>
        <v>44928</v>
      </c>
      <c r="EE12" s="24"/>
      <c r="EF12" s="37"/>
      <c r="EG12" s="37"/>
      <c r="EH12" s="37"/>
      <c r="EI12" s="37"/>
      <c r="EJ12" s="37"/>
      <c r="EK12" s="37"/>
    </row>
    <row r="13" spans="1:141" ht="11.25" customHeight="1">
      <c r="A13" s="4" t="s">
        <v>160</v>
      </c>
      <c r="B13" s="4" t="s">
        <v>65</v>
      </c>
      <c r="C13" s="3" t="e">
        <f t="shared" si="173"/>
        <v>#N/A</v>
      </c>
      <c r="D13" s="49" t="e">
        <f t="shared" si="174"/>
        <v>#N/A</v>
      </c>
      <c r="E13" s="41"/>
      <c r="F13" s="5" t="e">
        <f t="shared" si="175"/>
        <v>#N/A</v>
      </c>
      <c r="G13" s="5" t="e">
        <f t="shared" si="176"/>
        <v>#N/A</v>
      </c>
      <c r="H13" s="28" t="e">
        <f t="shared" si="177"/>
        <v>#N/A</v>
      </c>
      <c r="I13" s="5" t="e">
        <f t="shared" si="178"/>
        <v>#N/A</v>
      </c>
      <c r="J13" s="5">
        <f t="shared" si="179"/>
        <v>44580</v>
      </c>
      <c r="K13" s="5">
        <f t="shared" si="4"/>
        <v>44580</v>
      </c>
      <c r="L13" s="5">
        <f t="shared" si="180"/>
        <v>44585</v>
      </c>
      <c r="M13" s="5">
        <f t="shared" si="6"/>
        <v>44588</v>
      </c>
      <c r="N13" s="12">
        <f t="shared" si="7"/>
        <v>44592</v>
      </c>
      <c r="O13" s="24"/>
      <c r="P13" s="5" t="e">
        <f t="shared" si="181"/>
        <v>#N/A</v>
      </c>
      <c r="Q13" s="5" t="e">
        <f t="shared" si="182"/>
        <v>#N/A</v>
      </c>
      <c r="R13" s="28" t="e">
        <f t="shared" si="183"/>
        <v>#N/A</v>
      </c>
      <c r="S13" s="5" t="e">
        <f t="shared" si="184"/>
        <v>#N/A</v>
      </c>
      <c r="T13" s="5">
        <f t="shared" si="185"/>
        <v>44608</v>
      </c>
      <c r="U13" s="5">
        <f t="shared" si="10"/>
        <v>44608</v>
      </c>
      <c r="V13" s="5">
        <f t="shared" si="186"/>
        <v>44613</v>
      </c>
      <c r="W13" s="5">
        <f t="shared" si="12"/>
        <v>44616</v>
      </c>
      <c r="X13" s="12">
        <f t="shared" si="117"/>
        <v>44620</v>
      </c>
      <c r="Y13" s="24"/>
      <c r="Z13" s="5" t="e">
        <f t="shared" si="187"/>
        <v>#N/A</v>
      </c>
      <c r="AA13" s="5" t="e">
        <f t="shared" si="188"/>
        <v>#N/A</v>
      </c>
      <c r="AB13" s="28" t="e">
        <f t="shared" si="189"/>
        <v>#N/A</v>
      </c>
      <c r="AC13" s="5" t="e">
        <f t="shared" si="190"/>
        <v>#N/A</v>
      </c>
      <c r="AD13" s="5">
        <f t="shared" si="191"/>
        <v>44630</v>
      </c>
      <c r="AE13" s="5">
        <f t="shared" si="15"/>
        <v>44630</v>
      </c>
      <c r="AF13" s="5">
        <f t="shared" si="192"/>
        <v>44635</v>
      </c>
      <c r="AG13" s="5">
        <f t="shared" si="193"/>
        <v>44638</v>
      </c>
      <c r="AH13" s="12">
        <f t="shared" si="122"/>
        <v>44648</v>
      </c>
      <c r="AI13" s="24"/>
      <c r="AJ13" s="5" t="e">
        <f t="shared" si="194"/>
        <v>#N/A</v>
      </c>
      <c r="AK13" s="5" t="e">
        <f t="shared" si="195"/>
        <v>#N/A</v>
      </c>
      <c r="AL13" s="28" t="e">
        <f t="shared" si="196"/>
        <v>#N/A</v>
      </c>
      <c r="AM13" s="5" t="e">
        <f t="shared" si="197"/>
        <v>#N/A</v>
      </c>
      <c r="AN13" s="5">
        <f t="shared" si="198"/>
        <v>44664</v>
      </c>
      <c r="AO13" s="5">
        <f t="shared" si="20"/>
        <v>44664</v>
      </c>
      <c r="AP13" s="5">
        <f t="shared" si="199"/>
        <v>44669</v>
      </c>
      <c r="AQ13" s="5">
        <f t="shared" si="22"/>
        <v>44672</v>
      </c>
      <c r="AR13" s="12">
        <f t="shared" si="127"/>
        <v>44676</v>
      </c>
      <c r="AS13" s="24"/>
      <c r="AT13" s="5" t="e">
        <f t="shared" si="200"/>
        <v>#N/A</v>
      </c>
      <c r="AU13" s="5" t="e">
        <f t="shared" si="201"/>
        <v>#N/A</v>
      </c>
      <c r="AV13" s="28" t="e">
        <f t="shared" si="202"/>
        <v>#N/A</v>
      </c>
      <c r="AW13" s="5" t="e">
        <f t="shared" si="203"/>
        <v>#N/A</v>
      </c>
      <c r="AX13" s="5">
        <f t="shared" si="204"/>
        <v>44692</v>
      </c>
      <c r="AY13" s="5">
        <f t="shared" si="25"/>
        <v>44692</v>
      </c>
      <c r="AZ13" s="5">
        <f t="shared" si="205"/>
        <v>44697</v>
      </c>
      <c r="BA13" s="5">
        <f t="shared" si="27"/>
        <v>44700</v>
      </c>
      <c r="BB13" s="12">
        <f t="shared" si="132"/>
        <v>44704</v>
      </c>
      <c r="BC13" s="24"/>
      <c r="BD13" s="5" t="e">
        <f t="shared" si="206"/>
        <v>#N/A</v>
      </c>
      <c r="BE13" s="5" t="e">
        <f t="shared" si="207"/>
        <v>#N/A</v>
      </c>
      <c r="BF13" s="28" t="e">
        <f t="shared" si="208"/>
        <v>#N/A</v>
      </c>
      <c r="BG13" s="5" t="e">
        <f t="shared" si="209"/>
        <v>#N/A</v>
      </c>
      <c r="BH13" s="5">
        <f t="shared" si="210"/>
        <v>44720</v>
      </c>
      <c r="BI13" s="5">
        <f t="shared" si="30"/>
        <v>44720</v>
      </c>
      <c r="BJ13" s="5">
        <f t="shared" si="211"/>
        <v>44725</v>
      </c>
      <c r="BK13" s="5">
        <f t="shared" si="32"/>
        <v>44728</v>
      </c>
      <c r="BL13" s="12">
        <f t="shared" si="137"/>
        <v>44732</v>
      </c>
      <c r="BM13" s="24"/>
      <c r="BN13" s="5" t="e">
        <f t="shared" si="212"/>
        <v>#N/A</v>
      </c>
      <c r="BO13" s="5" t="e">
        <f t="shared" si="213"/>
        <v>#N/A</v>
      </c>
      <c r="BP13" s="28" t="e">
        <f t="shared" si="214"/>
        <v>#N/A</v>
      </c>
      <c r="BQ13" s="5" t="e">
        <f t="shared" si="215"/>
        <v>#N/A</v>
      </c>
      <c r="BR13" s="5">
        <f t="shared" si="216"/>
        <v>44748</v>
      </c>
      <c r="BS13" s="5">
        <f t="shared" si="35"/>
        <v>44748</v>
      </c>
      <c r="BT13" s="5">
        <f t="shared" si="217"/>
        <v>44753</v>
      </c>
      <c r="BU13" s="5">
        <f t="shared" si="37"/>
        <v>44756</v>
      </c>
      <c r="BV13" s="12">
        <f t="shared" si="142"/>
        <v>44760</v>
      </c>
      <c r="BW13" s="24"/>
      <c r="BX13" s="5" t="e">
        <f t="shared" si="218"/>
        <v>#N/A</v>
      </c>
      <c r="BY13" s="5" t="e">
        <f t="shared" si="219"/>
        <v>#N/A</v>
      </c>
      <c r="BZ13" s="28" t="e">
        <f t="shared" si="220"/>
        <v>#N/A</v>
      </c>
      <c r="CA13" s="5" t="e">
        <f t="shared" si="221"/>
        <v>#N/A</v>
      </c>
      <c r="CB13" s="5">
        <f t="shared" si="222"/>
        <v>44776</v>
      </c>
      <c r="CC13" s="5">
        <f t="shared" si="40"/>
        <v>44776</v>
      </c>
      <c r="CD13" s="5">
        <f t="shared" si="223"/>
        <v>44781</v>
      </c>
      <c r="CE13" s="5">
        <f t="shared" si="42"/>
        <v>44784</v>
      </c>
      <c r="CF13" s="12">
        <f t="shared" si="147"/>
        <v>44788</v>
      </c>
      <c r="CG13" s="24"/>
      <c r="CH13" s="5" t="e">
        <f t="shared" si="224"/>
        <v>#N/A</v>
      </c>
      <c r="CI13" s="5" t="e">
        <f t="shared" si="225"/>
        <v>#N/A</v>
      </c>
      <c r="CJ13" s="28" t="e">
        <f t="shared" si="226"/>
        <v>#N/A</v>
      </c>
      <c r="CK13" s="5" t="e">
        <f t="shared" si="227"/>
        <v>#N/A</v>
      </c>
      <c r="CL13" s="5">
        <f t="shared" si="228"/>
        <v>44804</v>
      </c>
      <c r="CM13" s="5">
        <f t="shared" si="45"/>
        <v>44804</v>
      </c>
      <c r="CN13" s="5">
        <f t="shared" si="229"/>
        <v>44809</v>
      </c>
      <c r="CO13" s="5">
        <f t="shared" si="47"/>
        <v>44812</v>
      </c>
      <c r="CP13" s="12">
        <f t="shared" si="152"/>
        <v>44816</v>
      </c>
      <c r="CQ13" s="24"/>
      <c r="CR13" s="5" t="e">
        <f t="shared" si="230"/>
        <v>#N/A</v>
      </c>
      <c r="CS13" s="5" t="e">
        <f t="shared" si="231"/>
        <v>#N/A</v>
      </c>
      <c r="CT13" s="28" t="e">
        <f t="shared" si="232"/>
        <v>#N/A</v>
      </c>
      <c r="CU13" s="5" t="e">
        <f t="shared" si="233"/>
        <v>#N/A</v>
      </c>
      <c r="CV13" s="5">
        <f t="shared" si="234"/>
        <v>44832</v>
      </c>
      <c r="CW13" s="5">
        <f t="shared" si="50"/>
        <v>44832</v>
      </c>
      <c r="CX13" s="5">
        <f t="shared" si="235"/>
        <v>44837</v>
      </c>
      <c r="CY13" s="5">
        <f t="shared" si="52"/>
        <v>44840</v>
      </c>
      <c r="CZ13" s="12">
        <f t="shared" si="157"/>
        <v>44844</v>
      </c>
      <c r="DA13" s="24"/>
      <c r="DB13" s="5" t="e">
        <f t="shared" si="236"/>
        <v>#N/A</v>
      </c>
      <c r="DC13" s="5" t="e">
        <f t="shared" si="237"/>
        <v>#N/A</v>
      </c>
      <c r="DD13" s="28" t="e">
        <f t="shared" si="238"/>
        <v>#N/A</v>
      </c>
      <c r="DE13" s="5" t="e">
        <f t="shared" si="239"/>
        <v>#N/A</v>
      </c>
      <c r="DF13" s="5">
        <f t="shared" si="240"/>
        <v>44860</v>
      </c>
      <c r="DG13" s="5">
        <f t="shared" si="55"/>
        <v>44860</v>
      </c>
      <c r="DH13" s="5">
        <f t="shared" si="241"/>
        <v>44865</v>
      </c>
      <c r="DI13" s="5">
        <f t="shared" si="57"/>
        <v>44868</v>
      </c>
      <c r="DJ13" s="12">
        <f t="shared" si="162"/>
        <v>44872</v>
      </c>
      <c r="DK13" s="24"/>
      <c r="DL13" s="5" t="e">
        <f t="shared" si="242"/>
        <v>#N/A</v>
      </c>
      <c r="DM13" s="5" t="e">
        <f t="shared" si="243"/>
        <v>#N/A</v>
      </c>
      <c r="DN13" s="28" t="e">
        <f t="shared" si="244"/>
        <v>#N/A</v>
      </c>
      <c r="DO13" s="5" t="e">
        <f t="shared" si="245"/>
        <v>#N/A</v>
      </c>
      <c r="DP13" s="5">
        <f t="shared" si="246"/>
        <v>44888</v>
      </c>
      <c r="DQ13" s="5">
        <f t="shared" si="60"/>
        <v>44888</v>
      </c>
      <c r="DR13" s="5">
        <f t="shared" si="247"/>
        <v>44893</v>
      </c>
      <c r="DS13" s="5">
        <f t="shared" si="62"/>
        <v>44896</v>
      </c>
      <c r="DT13" s="12">
        <f t="shared" si="167"/>
        <v>44900</v>
      </c>
      <c r="DU13" s="24"/>
      <c r="DV13" s="5" t="e">
        <f t="shared" si="248"/>
        <v>#N/A</v>
      </c>
      <c r="DW13" s="5" t="e">
        <f t="shared" si="249"/>
        <v>#N/A</v>
      </c>
      <c r="DX13" s="28" t="e">
        <f t="shared" si="250"/>
        <v>#N/A</v>
      </c>
      <c r="DY13" s="5" t="e">
        <f t="shared" si="251"/>
        <v>#N/A</v>
      </c>
      <c r="DZ13" s="5">
        <f t="shared" si="252"/>
        <v>44916</v>
      </c>
      <c r="EA13" s="5">
        <f t="shared" si="65"/>
        <v>44916</v>
      </c>
      <c r="EB13" s="5">
        <f t="shared" si="253"/>
        <v>44921</v>
      </c>
      <c r="EC13" s="5">
        <f t="shared" si="67"/>
        <v>44924</v>
      </c>
      <c r="ED13" s="12">
        <f t="shared" si="172"/>
        <v>44928</v>
      </c>
      <c r="EE13" s="24"/>
      <c r="EF13" s="37"/>
      <c r="EG13" s="37"/>
      <c r="EH13" s="37"/>
      <c r="EI13" s="37"/>
      <c r="EJ13" s="37"/>
      <c r="EK13" s="37"/>
    </row>
    <row r="14" spans="1:141" ht="11.25" customHeight="1">
      <c r="A14" s="4" t="s">
        <v>120</v>
      </c>
      <c r="B14" s="4" t="s">
        <v>65</v>
      </c>
      <c r="C14" s="3">
        <f t="shared" si="173"/>
        <v>21</v>
      </c>
      <c r="D14" s="49">
        <f t="shared" si="174"/>
        <v>42</v>
      </c>
      <c r="E14" s="41"/>
      <c r="F14" s="5">
        <f t="shared" si="175"/>
        <v>44550</v>
      </c>
      <c r="G14" s="5">
        <f t="shared" si="176"/>
        <v>44555</v>
      </c>
      <c r="H14" s="28">
        <f t="shared" si="177"/>
        <v>44555</v>
      </c>
      <c r="I14" s="5">
        <f t="shared" si="178"/>
        <v>44559</v>
      </c>
      <c r="J14" s="5">
        <f t="shared" si="179"/>
        <v>44580</v>
      </c>
      <c r="K14" s="5">
        <f t="shared" si="4"/>
        <v>44580</v>
      </c>
      <c r="L14" s="5">
        <f t="shared" si="180"/>
        <v>44585</v>
      </c>
      <c r="M14" s="5">
        <f t="shared" si="6"/>
        <v>44588</v>
      </c>
      <c r="N14" s="12">
        <f t="shared" si="7"/>
        <v>44592</v>
      </c>
      <c r="O14" s="24"/>
      <c r="P14" s="5">
        <f t="shared" si="181"/>
        <v>44578</v>
      </c>
      <c r="Q14" s="5">
        <f t="shared" si="182"/>
        <v>44583</v>
      </c>
      <c r="R14" s="28">
        <f t="shared" si="183"/>
        <v>44583</v>
      </c>
      <c r="S14" s="5">
        <f t="shared" si="184"/>
        <v>44587</v>
      </c>
      <c r="T14" s="5">
        <f t="shared" si="185"/>
        <v>44608</v>
      </c>
      <c r="U14" s="5">
        <f t="shared" si="10"/>
        <v>44608</v>
      </c>
      <c r="V14" s="5">
        <f t="shared" si="186"/>
        <v>44613</v>
      </c>
      <c r="W14" s="5">
        <f t="shared" si="12"/>
        <v>44616</v>
      </c>
      <c r="X14" s="12">
        <f t="shared" si="117"/>
        <v>44620</v>
      </c>
      <c r="Y14" s="24"/>
      <c r="Z14" s="5">
        <f t="shared" si="187"/>
        <v>44600</v>
      </c>
      <c r="AA14" s="5">
        <f t="shared" si="188"/>
        <v>44605</v>
      </c>
      <c r="AB14" s="28">
        <f t="shared" si="189"/>
        <v>44605</v>
      </c>
      <c r="AC14" s="5">
        <f t="shared" si="190"/>
        <v>44609</v>
      </c>
      <c r="AD14" s="5">
        <f t="shared" si="191"/>
        <v>44630</v>
      </c>
      <c r="AE14" s="5">
        <f t="shared" si="15"/>
        <v>44630</v>
      </c>
      <c r="AF14" s="5">
        <f t="shared" si="192"/>
        <v>44635</v>
      </c>
      <c r="AG14" s="5">
        <f t="shared" si="193"/>
        <v>44638</v>
      </c>
      <c r="AH14" s="12">
        <f t="shared" si="122"/>
        <v>44648</v>
      </c>
      <c r="AI14" s="24"/>
      <c r="AJ14" s="5">
        <f t="shared" si="194"/>
        <v>44634</v>
      </c>
      <c r="AK14" s="5">
        <f t="shared" si="195"/>
        <v>44639</v>
      </c>
      <c r="AL14" s="28">
        <f t="shared" si="196"/>
        <v>44639</v>
      </c>
      <c r="AM14" s="5">
        <f t="shared" si="197"/>
        <v>44643</v>
      </c>
      <c r="AN14" s="5">
        <f t="shared" si="198"/>
        <v>44664</v>
      </c>
      <c r="AO14" s="5">
        <f t="shared" si="20"/>
        <v>44664</v>
      </c>
      <c r="AP14" s="5">
        <f t="shared" si="199"/>
        <v>44669</v>
      </c>
      <c r="AQ14" s="5">
        <f t="shared" si="22"/>
        <v>44672</v>
      </c>
      <c r="AR14" s="12">
        <f t="shared" si="127"/>
        <v>44676</v>
      </c>
      <c r="AS14" s="24"/>
      <c r="AT14" s="5">
        <f t="shared" si="200"/>
        <v>44662</v>
      </c>
      <c r="AU14" s="5">
        <f t="shared" si="201"/>
        <v>44667</v>
      </c>
      <c r="AV14" s="28">
        <f t="shared" si="202"/>
        <v>44667</v>
      </c>
      <c r="AW14" s="5">
        <f t="shared" si="203"/>
        <v>44671</v>
      </c>
      <c r="AX14" s="5">
        <f t="shared" si="204"/>
        <v>44692</v>
      </c>
      <c r="AY14" s="5">
        <f t="shared" si="25"/>
        <v>44692</v>
      </c>
      <c r="AZ14" s="5">
        <f t="shared" si="205"/>
        <v>44697</v>
      </c>
      <c r="BA14" s="5">
        <f t="shared" si="27"/>
        <v>44700</v>
      </c>
      <c r="BB14" s="12">
        <f t="shared" si="132"/>
        <v>44704</v>
      </c>
      <c r="BC14" s="24"/>
      <c r="BD14" s="5">
        <f t="shared" si="206"/>
        <v>44690</v>
      </c>
      <c r="BE14" s="5">
        <f t="shared" si="207"/>
        <v>44695</v>
      </c>
      <c r="BF14" s="28">
        <f t="shared" si="208"/>
        <v>44695</v>
      </c>
      <c r="BG14" s="5">
        <f t="shared" si="209"/>
        <v>44699</v>
      </c>
      <c r="BH14" s="5">
        <f t="shared" si="210"/>
        <v>44720</v>
      </c>
      <c r="BI14" s="5">
        <f t="shared" si="30"/>
        <v>44720</v>
      </c>
      <c r="BJ14" s="5">
        <f t="shared" si="211"/>
        <v>44725</v>
      </c>
      <c r="BK14" s="5">
        <f t="shared" si="32"/>
        <v>44728</v>
      </c>
      <c r="BL14" s="12">
        <f t="shared" si="137"/>
        <v>44732</v>
      </c>
      <c r="BM14" s="24"/>
      <c r="BN14" s="5">
        <f t="shared" si="212"/>
        <v>44718</v>
      </c>
      <c r="BO14" s="5">
        <f t="shared" si="213"/>
        <v>44723</v>
      </c>
      <c r="BP14" s="28">
        <f t="shared" si="214"/>
        <v>44723</v>
      </c>
      <c r="BQ14" s="5">
        <f t="shared" si="215"/>
        <v>44727</v>
      </c>
      <c r="BR14" s="5">
        <f t="shared" si="216"/>
        <v>44748</v>
      </c>
      <c r="BS14" s="5">
        <f t="shared" si="35"/>
        <v>44748</v>
      </c>
      <c r="BT14" s="5">
        <f t="shared" si="217"/>
        <v>44753</v>
      </c>
      <c r="BU14" s="5">
        <f t="shared" si="37"/>
        <v>44756</v>
      </c>
      <c r="BV14" s="12">
        <f t="shared" si="142"/>
        <v>44760</v>
      </c>
      <c r="BW14" s="24"/>
      <c r="BX14" s="5">
        <f t="shared" si="218"/>
        <v>44746</v>
      </c>
      <c r="BY14" s="5">
        <f t="shared" si="219"/>
        <v>44751</v>
      </c>
      <c r="BZ14" s="28">
        <f t="shared" si="220"/>
        <v>44751</v>
      </c>
      <c r="CA14" s="5">
        <f t="shared" si="221"/>
        <v>44755</v>
      </c>
      <c r="CB14" s="5">
        <f t="shared" si="222"/>
        <v>44776</v>
      </c>
      <c r="CC14" s="5">
        <f t="shared" si="40"/>
        <v>44776</v>
      </c>
      <c r="CD14" s="5">
        <f t="shared" si="223"/>
        <v>44781</v>
      </c>
      <c r="CE14" s="5">
        <f t="shared" si="42"/>
        <v>44784</v>
      </c>
      <c r="CF14" s="12">
        <f t="shared" si="147"/>
        <v>44788</v>
      </c>
      <c r="CG14" s="24"/>
      <c r="CH14" s="5">
        <f t="shared" si="224"/>
        <v>44774</v>
      </c>
      <c r="CI14" s="5">
        <f t="shared" si="225"/>
        <v>44779</v>
      </c>
      <c r="CJ14" s="28">
        <f t="shared" si="226"/>
        <v>44779</v>
      </c>
      <c r="CK14" s="5">
        <f t="shared" si="227"/>
        <v>44783</v>
      </c>
      <c r="CL14" s="5">
        <f t="shared" si="228"/>
        <v>44804</v>
      </c>
      <c r="CM14" s="5">
        <f t="shared" si="45"/>
        <v>44804</v>
      </c>
      <c r="CN14" s="5">
        <f t="shared" si="229"/>
        <v>44809</v>
      </c>
      <c r="CO14" s="5">
        <f t="shared" si="47"/>
        <v>44812</v>
      </c>
      <c r="CP14" s="12">
        <f t="shared" si="152"/>
        <v>44816</v>
      </c>
      <c r="CQ14" s="24"/>
      <c r="CR14" s="5">
        <f t="shared" si="230"/>
        <v>44802</v>
      </c>
      <c r="CS14" s="5">
        <f t="shared" si="231"/>
        <v>44807</v>
      </c>
      <c r="CT14" s="28">
        <f t="shared" si="232"/>
        <v>44807</v>
      </c>
      <c r="CU14" s="5">
        <f t="shared" si="233"/>
        <v>44811</v>
      </c>
      <c r="CV14" s="5">
        <f t="shared" si="234"/>
        <v>44832</v>
      </c>
      <c r="CW14" s="5">
        <f t="shared" si="50"/>
        <v>44832</v>
      </c>
      <c r="CX14" s="5">
        <f t="shared" si="235"/>
        <v>44837</v>
      </c>
      <c r="CY14" s="5">
        <f t="shared" si="52"/>
        <v>44840</v>
      </c>
      <c r="CZ14" s="12">
        <f t="shared" si="157"/>
        <v>44844</v>
      </c>
      <c r="DA14" s="24"/>
      <c r="DB14" s="5">
        <f t="shared" si="236"/>
        <v>44830</v>
      </c>
      <c r="DC14" s="5">
        <f t="shared" si="237"/>
        <v>44835</v>
      </c>
      <c r="DD14" s="28">
        <f t="shared" si="238"/>
        <v>44835</v>
      </c>
      <c r="DE14" s="5">
        <f t="shared" si="239"/>
        <v>44839</v>
      </c>
      <c r="DF14" s="5">
        <f t="shared" si="240"/>
        <v>44860</v>
      </c>
      <c r="DG14" s="5">
        <f t="shared" si="55"/>
        <v>44860</v>
      </c>
      <c r="DH14" s="5">
        <f t="shared" si="241"/>
        <v>44865</v>
      </c>
      <c r="DI14" s="5">
        <f t="shared" si="57"/>
        <v>44868</v>
      </c>
      <c r="DJ14" s="12">
        <f t="shared" si="162"/>
        <v>44872</v>
      </c>
      <c r="DK14" s="24"/>
      <c r="DL14" s="5">
        <f t="shared" si="242"/>
        <v>44858</v>
      </c>
      <c r="DM14" s="5">
        <f t="shared" si="243"/>
        <v>44863</v>
      </c>
      <c r="DN14" s="28">
        <f t="shared" si="244"/>
        <v>44863</v>
      </c>
      <c r="DO14" s="5">
        <f t="shared" si="245"/>
        <v>44867</v>
      </c>
      <c r="DP14" s="5">
        <f t="shared" si="246"/>
        <v>44888</v>
      </c>
      <c r="DQ14" s="5">
        <f t="shared" si="60"/>
        <v>44888</v>
      </c>
      <c r="DR14" s="5">
        <f t="shared" si="247"/>
        <v>44893</v>
      </c>
      <c r="DS14" s="5">
        <f t="shared" si="62"/>
        <v>44896</v>
      </c>
      <c r="DT14" s="12">
        <f t="shared" si="167"/>
        <v>44900</v>
      </c>
      <c r="DU14" s="24"/>
      <c r="DV14" s="5">
        <f t="shared" si="248"/>
        <v>44886</v>
      </c>
      <c r="DW14" s="5">
        <f t="shared" si="249"/>
        <v>44891</v>
      </c>
      <c r="DX14" s="28">
        <f t="shared" si="250"/>
        <v>44891</v>
      </c>
      <c r="DY14" s="5">
        <f t="shared" si="251"/>
        <v>44895</v>
      </c>
      <c r="DZ14" s="5">
        <f t="shared" si="252"/>
        <v>44916</v>
      </c>
      <c r="EA14" s="5">
        <f t="shared" si="65"/>
        <v>44916</v>
      </c>
      <c r="EB14" s="5">
        <f t="shared" si="253"/>
        <v>44921</v>
      </c>
      <c r="EC14" s="5">
        <f t="shared" si="67"/>
        <v>44924</v>
      </c>
      <c r="ED14" s="12">
        <f t="shared" si="172"/>
        <v>44928</v>
      </c>
      <c r="EE14" s="24"/>
      <c r="EF14" s="37"/>
      <c r="EG14" s="37"/>
      <c r="EH14" s="37"/>
      <c r="EI14" s="37"/>
      <c r="EJ14" s="37"/>
      <c r="EK14" s="37"/>
    </row>
    <row r="15" spans="1:141" ht="11.25" customHeight="1">
      <c r="A15" s="4" t="s">
        <v>137</v>
      </c>
      <c r="B15" s="4" t="s">
        <v>65</v>
      </c>
      <c r="C15" s="3">
        <f t="shared" si="173"/>
        <v>24</v>
      </c>
      <c r="D15" s="49">
        <f t="shared" si="174"/>
        <v>45</v>
      </c>
      <c r="E15" s="41"/>
      <c r="F15" s="5">
        <f t="shared" si="175"/>
        <v>44547</v>
      </c>
      <c r="G15" s="5">
        <f t="shared" si="176"/>
        <v>44552</v>
      </c>
      <c r="H15" s="28">
        <f t="shared" si="177"/>
        <v>44552</v>
      </c>
      <c r="I15" s="5">
        <f t="shared" si="178"/>
        <v>44556</v>
      </c>
      <c r="J15" s="5">
        <f t="shared" si="179"/>
        <v>44580</v>
      </c>
      <c r="K15" s="5">
        <f t="shared" si="4"/>
        <v>44580</v>
      </c>
      <c r="L15" s="5">
        <f t="shared" si="180"/>
        <v>44585</v>
      </c>
      <c r="M15" s="5">
        <f t="shared" si="6"/>
        <v>44588</v>
      </c>
      <c r="N15" s="12">
        <f t="shared" si="7"/>
        <v>44592</v>
      </c>
      <c r="O15" s="24"/>
      <c r="P15" s="5">
        <f t="shared" si="181"/>
        <v>44575</v>
      </c>
      <c r="Q15" s="5">
        <f t="shared" si="182"/>
        <v>44580</v>
      </c>
      <c r="R15" s="28">
        <f t="shared" si="183"/>
        <v>44580</v>
      </c>
      <c r="S15" s="5">
        <f t="shared" si="184"/>
        <v>44584</v>
      </c>
      <c r="T15" s="5">
        <f t="shared" si="185"/>
        <v>44608</v>
      </c>
      <c r="U15" s="5">
        <f t="shared" si="10"/>
        <v>44608</v>
      </c>
      <c r="V15" s="5">
        <f t="shared" si="186"/>
        <v>44613</v>
      </c>
      <c r="W15" s="5">
        <f t="shared" si="12"/>
        <v>44616</v>
      </c>
      <c r="X15" s="12">
        <f t="shared" si="117"/>
        <v>44620</v>
      </c>
      <c r="Y15" s="24"/>
      <c r="Z15" s="5">
        <f t="shared" si="187"/>
        <v>44597</v>
      </c>
      <c r="AA15" s="5">
        <f t="shared" si="188"/>
        <v>44602</v>
      </c>
      <c r="AB15" s="28">
        <f t="shared" si="189"/>
        <v>44602</v>
      </c>
      <c r="AC15" s="5">
        <f t="shared" si="190"/>
        <v>44606</v>
      </c>
      <c r="AD15" s="5">
        <f t="shared" si="191"/>
        <v>44630</v>
      </c>
      <c r="AE15" s="5">
        <f t="shared" si="15"/>
        <v>44630</v>
      </c>
      <c r="AF15" s="5">
        <f t="shared" si="192"/>
        <v>44635</v>
      </c>
      <c r="AG15" s="5">
        <f t="shared" si="193"/>
        <v>44638</v>
      </c>
      <c r="AH15" s="12">
        <f t="shared" si="122"/>
        <v>44648</v>
      </c>
      <c r="AI15" s="24"/>
      <c r="AJ15" s="5">
        <f t="shared" si="194"/>
        <v>44631</v>
      </c>
      <c r="AK15" s="5">
        <f t="shared" si="195"/>
        <v>44636</v>
      </c>
      <c r="AL15" s="28">
        <f t="shared" si="196"/>
        <v>44636</v>
      </c>
      <c r="AM15" s="5">
        <f t="shared" si="197"/>
        <v>44640</v>
      </c>
      <c r="AN15" s="5">
        <f t="shared" si="198"/>
        <v>44664</v>
      </c>
      <c r="AO15" s="5">
        <f t="shared" si="20"/>
        <v>44664</v>
      </c>
      <c r="AP15" s="5">
        <f t="shared" si="199"/>
        <v>44669</v>
      </c>
      <c r="AQ15" s="5">
        <f t="shared" si="22"/>
        <v>44672</v>
      </c>
      <c r="AR15" s="12">
        <f t="shared" si="127"/>
        <v>44676</v>
      </c>
      <c r="AS15" s="24"/>
      <c r="AT15" s="5">
        <f t="shared" si="200"/>
        <v>44659</v>
      </c>
      <c r="AU15" s="5">
        <f t="shared" si="201"/>
        <v>44664</v>
      </c>
      <c r="AV15" s="28">
        <f t="shared" si="202"/>
        <v>44664</v>
      </c>
      <c r="AW15" s="5">
        <f t="shared" si="203"/>
        <v>44668</v>
      </c>
      <c r="AX15" s="5">
        <f t="shared" si="204"/>
        <v>44692</v>
      </c>
      <c r="AY15" s="5">
        <f t="shared" si="25"/>
        <v>44692</v>
      </c>
      <c r="AZ15" s="5">
        <f t="shared" si="205"/>
        <v>44697</v>
      </c>
      <c r="BA15" s="5">
        <f t="shared" si="27"/>
        <v>44700</v>
      </c>
      <c r="BB15" s="12">
        <f t="shared" si="132"/>
        <v>44704</v>
      </c>
      <c r="BC15" s="24"/>
      <c r="BD15" s="5">
        <f t="shared" si="206"/>
        <v>44687</v>
      </c>
      <c r="BE15" s="5">
        <f t="shared" si="207"/>
        <v>44692</v>
      </c>
      <c r="BF15" s="28">
        <f t="shared" si="208"/>
        <v>44692</v>
      </c>
      <c r="BG15" s="5">
        <f t="shared" si="209"/>
        <v>44696</v>
      </c>
      <c r="BH15" s="5">
        <f t="shared" si="210"/>
        <v>44720</v>
      </c>
      <c r="BI15" s="5">
        <f t="shared" si="30"/>
        <v>44720</v>
      </c>
      <c r="BJ15" s="5">
        <f t="shared" si="211"/>
        <v>44725</v>
      </c>
      <c r="BK15" s="5">
        <f t="shared" si="32"/>
        <v>44728</v>
      </c>
      <c r="BL15" s="12">
        <f t="shared" si="137"/>
        <v>44732</v>
      </c>
      <c r="BM15" s="24"/>
      <c r="BN15" s="5">
        <f t="shared" si="212"/>
        <v>44715</v>
      </c>
      <c r="BO15" s="5">
        <f t="shared" si="213"/>
        <v>44720</v>
      </c>
      <c r="BP15" s="28">
        <f t="shared" si="214"/>
        <v>44720</v>
      </c>
      <c r="BQ15" s="5">
        <f t="shared" si="215"/>
        <v>44724</v>
      </c>
      <c r="BR15" s="5">
        <f t="shared" si="216"/>
        <v>44748</v>
      </c>
      <c r="BS15" s="5">
        <f t="shared" si="35"/>
        <v>44748</v>
      </c>
      <c r="BT15" s="5">
        <f t="shared" si="217"/>
        <v>44753</v>
      </c>
      <c r="BU15" s="5">
        <f t="shared" si="37"/>
        <v>44756</v>
      </c>
      <c r="BV15" s="12">
        <f t="shared" si="142"/>
        <v>44760</v>
      </c>
      <c r="BW15" s="24"/>
      <c r="BX15" s="5">
        <f t="shared" si="218"/>
        <v>44743</v>
      </c>
      <c r="BY15" s="5">
        <f t="shared" si="219"/>
        <v>44748</v>
      </c>
      <c r="BZ15" s="28">
        <f t="shared" si="220"/>
        <v>44748</v>
      </c>
      <c r="CA15" s="5">
        <f t="shared" si="221"/>
        <v>44752</v>
      </c>
      <c r="CB15" s="5">
        <f t="shared" si="222"/>
        <v>44776</v>
      </c>
      <c r="CC15" s="5">
        <f t="shared" si="40"/>
        <v>44776</v>
      </c>
      <c r="CD15" s="5">
        <f t="shared" si="223"/>
        <v>44781</v>
      </c>
      <c r="CE15" s="5">
        <f t="shared" si="42"/>
        <v>44784</v>
      </c>
      <c r="CF15" s="12">
        <f t="shared" si="147"/>
        <v>44788</v>
      </c>
      <c r="CG15" s="24"/>
      <c r="CH15" s="5">
        <f t="shared" si="224"/>
        <v>44771</v>
      </c>
      <c r="CI15" s="5">
        <f t="shared" si="225"/>
        <v>44776</v>
      </c>
      <c r="CJ15" s="28">
        <f t="shared" si="226"/>
        <v>44776</v>
      </c>
      <c r="CK15" s="5">
        <f t="shared" si="227"/>
        <v>44780</v>
      </c>
      <c r="CL15" s="5">
        <f t="shared" si="228"/>
        <v>44804</v>
      </c>
      <c r="CM15" s="5">
        <f t="shared" si="45"/>
        <v>44804</v>
      </c>
      <c r="CN15" s="5">
        <f t="shared" si="229"/>
        <v>44809</v>
      </c>
      <c r="CO15" s="5">
        <f t="shared" si="47"/>
        <v>44812</v>
      </c>
      <c r="CP15" s="12">
        <f t="shared" si="152"/>
        <v>44816</v>
      </c>
      <c r="CQ15" s="24"/>
      <c r="CR15" s="5">
        <f t="shared" si="230"/>
        <v>44799</v>
      </c>
      <c r="CS15" s="5">
        <f t="shared" si="231"/>
        <v>44804</v>
      </c>
      <c r="CT15" s="28">
        <f t="shared" si="232"/>
        <v>44804</v>
      </c>
      <c r="CU15" s="5">
        <f t="shared" si="233"/>
        <v>44808</v>
      </c>
      <c r="CV15" s="5">
        <f t="shared" si="234"/>
        <v>44832</v>
      </c>
      <c r="CW15" s="5">
        <f t="shared" si="50"/>
        <v>44832</v>
      </c>
      <c r="CX15" s="5">
        <f t="shared" si="235"/>
        <v>44837</v>
      </c>
      <c r="CY15" s="5">
        <f t="shared" si="52"/>
        <v>44840</v>
      </c>
      <c r="CZ15" s="12">
        <f t="shared" si="157"/>
        <v>44844</v>
      </c>
      <c r="DA15" s="24"/>
      <c r="DB15" s="5">
        <f t="shared" si="236"/>
        <v>44827</v>
      </c>
      <c r="DC15" s="5">
        <f t="shared" si="237"/>
        <v>44832</v>
      </c>
      <c r="DD15" s="28">
        <f t="shared" si="238"/>
        <v>44832</v>
      </c>
      <c r="DE15" s="5">
        <f t="shared" si="239"/>
        <v>44836</v>
      </c>
      <c r="DF15" s="5">
        <f t="shared" si="240"/>
        <v>44860</v>
      </c>
      <c r="DG15" s="5">
        <f t="shared" si="55"/>
        <v>44860</v>
      </c>
      <c r="DH15" s="5">
        <f t="shared" si="241"/>
        <v>44865</v>
      </c>
      <c r="DI15" s="5">
        <f t="shared" si="57"/>
        <v>44868</v>
      </c>
      <c r="DJ15" s="12">
        <f t="shared" si="162"/>
        <v>44872</v>
      </c>
      <c r="DK15" s="24"/>
      <c r="DL15" s="5">
        <f t="shared" si="242"/>
        <v>44855</v>
      </c>
      <c r="DM15" s="5">
        <f t="shared" si="243"/>
        <v>44860</v>
      </c>
      <c r="DN15" s="28">
        <f t="shared" si="244"/>
        <v>44860</v>
      </c>
      <c r="DO15" s="5">
        <f t="shared" si="245"/>
        <v>44864</v>
      </c>
      <c r="DP15" s="5">
        <f t="shared" si="246"/>
        <v>44888</v>
      </c>
      <c r="DQ15" s="5">
        <f t="shared" si="60"/>
        <v>44888</v>
      </c>
      <c r="DR15" s="5">
        <f t="shared" si="247"/>
        <v>44893</v>
      </c>
      <c r="DS15" s="5">
        <f t="shared" si="62"/>
        <v>44896</v>
      </c>
      <c r="DT15" s="12">
        <f t="shared" si="167"/>
        <v>44900</v>
      </c>
      <c r="DU15" s="24"/>
      <c r="DV15" s="5">
        <f t="shared" si="248"/>
        <v>44883</v>
      </c>
      <c r="DW15" s="5">
        <f t="shared" si="249"/>
        <v>44888</v>
      </c>
      <c r="DX15" s="28">
        <f t="shared" si="250"/>
        <v>44888</v>
      </c>
      <c r="DY15" s="5">
        <f t="shared" si="251"/>
        <v>44892</v>
      </c>
      <c r="DZ15" s="5">
        <f t="shared" si="252"/>
        <v>44916</v>
      </c>
      <c r="EA15" s="5">
        <f t="shared" si="65"/>
        <v>44916</v>
      </c>
      <c r="EB15" s="5">
        <f t="shared" si="253"/>
        <v>44921</v>
      </c>
      <c r="EC15" s="5">
        <f t="shared" si="67"/>
        <v>44924</v>
      </c>
      <c r="ED15" s="12">
        <f t="shared" si="172"/>
        <v>44928</v>
      </c>
      <c r="EE15" s="24"/>
      <c r="EF15" s="37"/>
      <c r="EG15" s="37"/>
      <c r="EH15" s="37"/>
      <c r="EI15" s="37"/>
      <c r="EJ15" s="37"/>
      <c r="EK15" s="37"/>
    </row>
    <row r="16" spans="1:141" ht="11.25" customHeight="1">
      <c r="A16" s="4" t="s">
        <v>82</v>
      </c>
      <c r="B16" s="4" t="s">
        <v>65</v>
      </c>
      <c r="C16" s="3">
        <f t="shared" si="173"/>
        <v>22</v>
      </c>
      <c r="D16" s="49">
        <f t="shared" si="174"/>
        <v>43</v>
      </c>
      <c r="E16" s="41"/>
      <c r="F16" s="5">
        <f t="shared" si="175"/>
        <v>44549</v>
      </c>
      <c r="G16" s="5">
        <f t="shared" si="176"/>
        <v>44554</v>
      </c>
      <c r="H16" s="28">
        <f t="shared" si="177"/>
        <v>44554</v>
      </c>
      <c r="I16" s="5">
        <f t="shared" si="178"/>
        <v>44558</v>
      </c>
      <c r="J16" s="5">
        <f t="shared" si="179"/>
        <v>44580</v>
      </c>
      <c r="K16" s="5">
        <f t="shared" si="4"/>
        <v>44580</v>
      </c>
      <c r="L16" s="5">
        <f t="shared" si="180"/>
        <v>44585</v>
      </c>
      <c r="M16" s="5">
        <f t="shared" si="6"/>
        <v>44588</v>
      </c>
      <c r="N16" s="12">
        <f t="shared" si="7"/>
        <v>44592</v>
      </c>
      <c r="O16" s="24"/>
      <c r="P16" s="5">
        <f t="shared" si="181"/>
        <v>44577</v>
      </c>
      <c r="Q16" s="5">
        <f t="shared" si="182"/>
        <v>44582</v>
      </c>
      <c r="R16" s="28">
        <f t="shared" si="183"/>
        <v>44582</v>
      </c>
      <c r="S16" s="5">
        <f t="shared" si="184"/>
        <v>44586</v>
      </c>
      <c r="T16" s="5">
        <f t="shared" si="185"/>
        <v>44608</v>
      </c>
      <c r="U16" s="5">
        <f t="shared" si="10"/>
        <v>44608</v>
      </c>
      <c r="V16" s="5">
        <f t="shared" si="186"/>
        <v>44613</v>
      </c>
      <c r="W16" s="5">
        <f t="shared" si="12"/>
        <v>44616</v>
      </c>
      <c r="X16" s="12">
        <f t="shared" si="117"/>
        <v>44620</v>
      </c>
      <c r="Y16" s="24"/>
      <c r="Z16" s="5">
        <f t="shared" si="187"/>
        <v>44599</v>
      </c>
      <c r="AA16" s="5">
        <f t="shared" si="188"/>
        <v>44604</v>
      </c>
      <c r="AB16" s="28">
        <f t="shared" si="189"/>
        <v>44604</v>
      </c>
      <c r="AC16" s="5">
        <f t="shared" si="190"/>
        <v>44608</v>
      </c>
      <c r="AD16" s="5">
        <f t="shared" si="191"/>
        <v>44630</v>
      </c>
      <c r="AE16" s="5">
        <f t="shared" si="15"/>
        <v>44630</v>
      </c>
      <c r="AF16" s="5">
        <f t="shared" si="192"/>
        <v>44635</v>
      </c>
      <c r="AG16" s="5">
        <f t="shared" si="193"/>
        <v>44638</v>
      </c>
      <c r="AH16" s="12">
        <f t="shared" si="122"/>
        <v>44648</v>
      </c>
      <c r="AI16" s="24"/>
      <c r="AJ16" s="5">
        <f t="shared" si="194"/>
        <v>44633</v>
      </c>
      <c r="AK16" s="5">
        <f t="shared" si="195"/>
        <v>44638</v>
      </c>
      <c r="AL16" s="28">
        <f t="shared" si="196"/>
        <v>44638</v>
      </c>
      <c r="AM16" s="5">
        <f t="shared" si="197"/>
        <v>44642</v>
      </c>
      <c r="AN16" s="5">
        <f t="shared" si="198"/>
        <v>44664</v>
      </c>
      <c r="AO16" s="5">
        <f t="shared" si="20"/>
        <v>44664</v>
      </c>
      <c r="AP16" s="5">
        <f t="shared" si="199"/>
        <v>44669</v>
      </c>
      <c r="AQ16" s="5">
        <f t="shared" si="22"/>
        <v>44672</v>
      </c>
      <c r="AR16" s="12">
        <f t="shared" si="127"/>
        <v>44676</v>
      </c>
      <c r="AS16" s="24"/>
      <c r="AT16" s="5">
        <f t="shared" si="200"/>
        <v>44661</v>
      </c>
      <c r="AU16" s="5">
        <f t="shared" si="201"/>
        <v>44666</v>
      </c>
      <c r="AV16" s="28">
        <f t="shared" si="202"/>
        <v>44666</v>
      </c>
      <c r="AW16" s="5">
        <f t="shared" si="203"/>
        <v>44670</v>
      </c>
      <c r="AX16" s="5">
        <f t="shared" si="204"/>
        <v>44692</v>
      </c>
      <c r="AY16" s="5">
        <f t="shared" si="25"/>
        <v>44692</v>
      </c>
      <c r="AZ16" s="5">
        <f t="shared" si="205"/>
        <v>44697</v>
      </c>
      <c r="BA16" s="5">
        <f t="shared" si="27"/>
        <v>44700</v>
      </c>
      <c r="BB16" s="12">
        <f t="shared" si="132"/>
        <v>44704</v>
      </c>
      <c r="BC16" s="24"/>
      <c r="BD16" s="5">
        <f t="shared" si="206"/>
        <v>44689</v>
      </c>
      <c r="BE16" s="5">
        <f t="shared" si="207"/>
        <v>44694</v>
      </c>
      <c r="BF16" s="28">
        <f t="shared" si="208"/>
        <v>44694</v>
      </c>
      <c r="BG16" s="5">
        <f t="shared" si="209"/>
        <v>44698</v>
      </c>
      <c r="BH16" s="5">
        <f t="shared" si="210"/>
        <v>44720</v>
      </c>
      <c r="BI16" s="5">
        <f t="shared" si="30"/>
        <v>44720</v>
      </c>
      <c r="BJ16" s="5">
        <f t="shared" si="211"/>
        <v>44725</v>
      </c>
      <c r="BK16" s="5">
        <f t="shared" si="32"/>
        <v>44728</v>
      </c>
      <c r="BL16" s="12">
        <f t="shared" si="137"/>
        <v>44732</v>
      </c>
      <c r="BM16" s="24"/>
      <c r="BN16" s="5">
        <f t="shared" si="212"/>
        <v>44717</v>
      </c>
      <c r="BO16" s="5">
        <f t="shared" si="213"/>
        <v>44722</v>
      </c>
      <c r="BP16" s="28">
        <f t="shared" si="214"/>
        <v>44722</v>
      </c>
      <c r="BQ16" s="5">
        <f t="shared" si="215"/>
        <v>44726</v>
      </c>
      <c r="BR16" s="5">
        <f t="shared" si="216"/>
        <v>44748</v>
      </c>
      <c r="BS16" s="5">
        <f t="shared" si="35"/>
        <v>44748</v>
      </c>
      <c r="BT16" s="5">
        <f t="shared" si="217"/>
        <v>44753</v>
      </c>
      <c r="BU16" s="5">
        <f t="shared" si="37"/>
        <v>44756</v>
      </c>
      <c r="BV16" s="12">
        <f t="shared" si="142"/>
        <v>44760</v>
      </c>
      <c r="BW16" s="24"/>
      <c r="BX16" s="5">
        <f t="shared" si="218"/>
        <v>44745</v>
      </c>
      <c r="BY16" s="5">
        <f t="shared" si="219"/>
        <v>44750</v>
      </c>
      <c r="BZ16" s="28">
        <f t="shared" si="220"/>
        <v>44750</v>
      </c>
      <c r="CA16" s="5">
        <f t="shared" si="221"/>
        <v>44754</v>
      </c>
      <c r="CB16" s="5">
        <f t="shared" si="222"/>
        <v>44776</v>
      </c>
      <c r="CC16" s="5">
        <f t="shared" si="40"/>
        <v>44776</v>
      </c>
      <c r="CD16" s="5">
        <f t="shared" si="223"/>
        <v>44781</v>
      </c>
      <c r="CE16" s="5">
        <f t="shared" si="42"/>
        <v>44784</v>
      </c>
      <c r="CF16" s="12">
        <f t="shared" si="147"/>
        <v>44788</v>
      </c>
      <c r="CG16" s="24"/>
      <c r="CH16" s="5">
        <f t="shared" si="224"/>
        <v>44773</v>
      </c>
      <c r="CI16" s="5">
        <f t="shared" si="225"/>
        <v>44778</v>
      </c>
      <c r="CJ16" s="28">
        <f t="shared" si="226"/>
        <v>44778</v>
      </c>
      <c r="CK16" s="5">
        <f t="shared" si="227"/>
        <v>44782</v>
      </c>
      <c r="CL16" s="5">
        <f t="shared" si="228"/>
        <v>44804</v>
      </c>
      <c r="CM16" s="5">
        <f t="shared" si="45"/>
        <v>44804</v>
      </c>
      <c r="CN16" s="5">
        <f t="shared" si="229"/>
        <v>44809</v>
      </c>
      <c r="CO16" s="5">
        <f t="shared" si="47"/>
        <v>44812</v>
      </c>
      <c r="CP16" s="12">
        <f t="shared" si="152"/>
        <v>44816</v>
      </c>
      <c r="CQ16" s="24"/>
      <c r="CR16" s="5">
        <f t="shared" si="230"/>
        <v>44801</v>
      </c>
      <c r="CS16" s="5">
        <f t="shared" si="231"/>
        <v>44806</v>
      </c>
      <c r="CT16" s="28">
        <f t="shared" si="232"/>
        <v>44806</v>
      </c>
      <c r="CU16" s="5">
        <f t="shared" si="233"/>
        <v>44810</v>
      </c>
      <c r="CV16" s="5">
        <f t="shared" si="234"/>
        <v>44832</v>
      </c>
      <c r="CW16" s="5">
        <f t="shared" si="50"/>
        <v>44832</v>
      </c>
      <c r="CX16" s="5">
        <f t="shared" si="235"/>
        <v>44837</v>
      </c>
      <c r="CY16" s="5">
        <f t="shared" si="52"/>
        <v>44840</v>
      </c>
      <c r="CZ16" s="12">
        <f t="shared" si="157"/>
        <v>44844</v>
      </c>
      <c r="DA16" s="24"/>
      <c r="DB16" s="5">
        <f t="shared" si="236"/>
        <v>44829</v>
      </c>
      <c r="DC16" s="5">
        <f t="shared" si="237"/>
        <v>44834</v>
      </c>
      <c r="DD16" s="28">
        <f t="shared" si="238"/>
        <v>44834</v>
      </c>
      <c r="DE16" s="5">
        <f t="shared" si="239"/>
        <v>44838</v>
      </c>
      <c r="DF16" s="5">
        <f t="shared" si="240"/>
        <v>44860</v>
      </c>
      <c r="DG16" s="5">
        <f t="shared" si="55"/>
        <v>44860</v>
      </c>
      <c r="DH16" s="5">
        <f t="shared" si="241"/>
        <v>44865</v>
      </c>
      <c r="DI16" s="5">
        <f t="shared" si="57"/>
        <v>44868</v>
      </c>
      <c r="DJ16" s="12">
        <f t="shared" si="162"/>
        <v>44872</v>
      </c>
      <c r="DK16" s="24"/>
      <c r="DL16" s="5">
        <f t="shared" si="242"/>
        <v>44857</v>
      </c>
      <c r="DM16" s="5">
        <f t="shared" si="243"/>
        <v>44862</v>
      </c>
      <c r="DN16" s="28">
        <f t="shared" si="244"/>
        <v>44862</v>
      </c>
      <c r="DO16" s="5">
        <f t="shared" si="245"/>
        <v>44866</v>
      </c>
      <c r="DP16" s="5">
        <f t="shared" si="246"/>
        <v>44888</v>
      </c>
      <c r="DQ16" s="5">
        <f t="shared" si="60"/>
        <v>44888</v>
      </c>
      <c r="DR16" s="5">
        <f t="shared" si="247"/>
        <v>44893</v>
      </c>
      <c r="DS16" s="5">
        <f t="shared" si="62"/>
        <v>44896</v>
      </c>
      <c r="DT16" s="12">
        <f t="shared" si="167"/>
        <v>44900</v>
      </c>
      <c r="DU16" s="24"/>
      <c r="DV16" s="5">
        <f t="shared" si="248"/>
        <v>44885</v>
      </c>
      <c r="DW16" s="5">
        <f t="shared" si="249"/>
        <v>44890</v>
      </c>
      <c r="DX16" s="28">
        <f t="shared" si="250"/>
        <v>44890</v>
      </c>
      <c r="DY16" s="5">
        <f t="shared" si="251"/>
        <v>44894</v>
      </c>
      <c r="DZ16" s="5">
        <f t="shared" si="252"/>
        <v>44916</v>
      </c>
      <c r="EA16" s="5">
        <f t="shared" si="65"/>
        <v>44916</v>
      </c>
      <c r="EB16" s="5">
        <f t="shared" si="253"/>
        <v>44921</v>
      </c>
      <c r="EC16" s="5">
        <f t="shared" si="67"/>
        <v>44924</v>
      </c>
      <c r="ED16" s="12">
        <f t="shared" si="172"/>
        <v>44928</v>
      </c>
      <c r="EE16" s="24"/>
      <c r="EF16" s="37"/>
      <c r="EG16" s="37"/>
      <c r="EH16" s="37"/>
      <c r="EI16" s="37"/>
      <c r="EJ16" s="37"/>
      <c r="EK16" s="37"/>
    </row>
    <row r="17" spans="1:141" ht="11.25" customHeight="1">
      <c r="A17" s="4" t="s">
        <v>89</v>
      </c>
      <c r="B17" s="4" t="s">
        <v>65</v>
      </c>
      <c r="C17" s="3">
        <f t="shared" si="173"/>
        <v>30</v>
      </c>
      <c r="D17" s="49">
        <f t="shared" si="174"/>
        <v>51</v>
      </c>
      <c r="E17" s="41"/>
      <c r="F17" s="5">
        <f t="shared" si="175"/>
        <v>44541</v>
      </c>
      <c r="G17" s="5">
        <f t="shared" si="176"/>
        <v>44546</v>
      </c>
      <c r="H17" s="28">
        <f t="shared" si="177"/>
        <v>44546</v>
      </c>
      <c r="I17" s="5">
        <f t="shared" si="178"/>
        <v>44550</v>
      </c>
      <c r="J17" s="5">
        <f t="shared" si="179"/>
        <v>44580</v>
      </c>
      <c r="K17" s="5">
        <f t="shared" si="4"/>
        <v>44580</v>
      </c>
      <c r="L17" s="5">
        <f t="shared" si="180"/>
        <v>44585</v>
      </c>
      <c r="M17" s="5">
        <f t="shared" si="6"/>
        <v>44588</v>
      </c>
      <c r="N17" s="12">
        <f t="shared" si="7"/>
        <v>44592</v>
      </c>
      <c r="O17" s="24"/>
      <c r="P17" s="5">
        <f t="shared" si="181"/>
        <v>44569</v>
      </c>
      <c r="Q17" s="5">
        <f t="shared" si="182"/>
        <v>44574</v>
      </c>
      <c r="R17" s="28">
        <f t="shared" si="183"/>
        <v>44574</v>
      </c>
      <c r="S17" s="5">
        <f t="shared" si="184"/>
        <v>44578</v>
      </c>
      <c r="T17" s="5">
        <f t="shared" si="185"/>
        <v>44608</v>
      </c>
      <c r="U17" s="5">
        <f t="shared" si="10"/>
        <v>44608</v>
      </c>
      <c r="V17" s="5">
        <f t="shared" si="186"/>
        <v>44613</v>
      </c>
      <c r="W17" s="5">
        <f t="shared" si="12"/>
        <v>44616</v>
      </c>
      <c r="X17" s="12">
        <f t="shared" si="117"/>
        <v>44620</v>
      </c>
      <c r="Y17" s="24"/>
      <c r="Z17" s="5">
        <f t="shared" si="187"/>
        <v>44591</v>
      </c>
      <c r="AA17" s="5">
        <f t="shared" si="188"/>
        <v>44596</v>
      </c>
      <c r="AB17" s="28">
        <f t="shared" si="189"/>
        <v>44596</v>
      </c>
      <c r="AC17" s="5">
        <f t="shared" si="190"/>
        <v>44600</v>
      </c>
      <c r="AD17" s="5">
        <f t="shared" si="191"/>
        <v>44630</v>
      </c>
      <c r="AE17" s="5">
        <f t="shared" si="15"/>
        <v>44630</v>
      </c>
      <c r="AF17" s="5">
        <f t="shared" si="192"/>
        <v>44635</v>
      </c>
      <c r="AG17" s="5">
        <f t="shared" si="193"/>
        <v>44638</v>
      </c>
      <c r="AH17" s="12">
        <f t="shared" si="122"/>
        <v>44648</v>
      </c>
      <c r="AI17" s="24"/>
      <c r="AJ17" s="5">
        <f t="shared" si="194"/>
        <v>44625</v>
      </c>
      <c r="AK17" s="5">
        <f t="shared" si="195"/>
        <v>44630</v>
      </c>
      <c r="AL17" s="28">
        <f t="shared" si="196"/>
        <v>44630</v>
      </c>
      <c r="AM17" s="5">
        <f t="shared" si="197"/>
        <v>44634</v>
      </c>
      <c r="AN17" s="5">
        <f t="shared" si="198"/>
        <v>44664</v>
      </c>
      <c r="AO17" s="5">
        <f t="shared" si="20"/>
        <v>44664</v>
      </c>
      <c r="AP17" s="5">
        <f t="shared" si="199"/>
        <v>44669</v>
      </c>
      <c r="AQ17" s="5">
        <f t="shared" si="22"/>
        <v>44672</v>
      </c>
      <c r="AR17" s="12">
        <f t="shared" si="127"/>
        <v>44676</v>
      </c>
      <c r="AS17" s="24"/>
      <c r="AT17" s="5">
        <f t="shared" si="200"/>
        <v>44653</v>
      </c>
      <c r="AU17" s="5">
        <f t="shared" si="201"/>
        <v>44658</v>
      </c>
      <c r="AV17" s="28">
        <f t="shared" si="202"/>
        <v>44658</v>
      </c>
      <c r="AW17" s="5">
        <f t="shared" si="203"/>
        <v>44662</v>
      </c>
      <c r="AX17" s="5">
        <f t="shared" si="204"/>
        <v>44692</v>
      </c>
      <c r="AY17" s="5">
        <f t="shared" si="25"/>
        <v>44692</v>
      </c>
      <c r="AZ17" s="5">
        <f t="shared" si="205"/>
        <v>44697</v>
      </c>
      <c r="BA17" s="5">
        <f t="shared" si="27"/>
        <v>44700</v>
      </c>
      <c r="BB17" s="12">
        <f t="shared" si="132"/>
        <v>44704</v>
      </c>
      <c r="BC17" s="24"/>
      <c r="BD17" s="5">
        <f t="shared" si="206"/>
        <v>44681</v>
      </c>
      <c r="BE17" s="5">
        <f t="shared" si="207"/>
        <v>44686</v>
      </c>
      <c r="BF17" s="28">
        <f t="shared" si="208"/>
        <v>44686</v>
      </c>
      <c r="BG17" s="5">
        <f t="shared" si="209"/>
        <v>44690</v>
      </c>
      <c r="BH17" s="5">
        <f t="shared" si="210"/>
        <v>44720</v>
      </c>
      <c r="BI17" s="5">
        <f t="shared" si="30"/>
        <v>44720</v>
      </c>
      <c r="BJ17" s="5">
        <f t="shared" si="211"/>
        <v>44725</v>
      </c>
      <c r="BK17" s="5">
        <f t="shared" si="32"/>
        <v>44728</v>
      </c>
      <c r="BL17" s="12">
        <f t="shared" si="137"/>
        <v>44732</v>
      </c>
      <c r="BM17" s="24"/>
      <c r="BN17" s="5">
        <f t="shared" si="212"/>
        <v>44709</v>
      </c>
      <c r="BO17" s="5">
        <f t="shared" si="213"/>
        <v>44714</v>
      </c>
      <c r="BP17" s="28">
        <f t="shared" si="214"/>
        <v>44714</v>
      </c>
      <c r="BQ17" s="5">
        <f t="shared" si="215"/>
        <v>44718</v>
      </c>
      <c r="BR17" s="5">
        <f t="shared" si="216"/>
        <v>44748</v>
      </c>
      <c r="BS17" s="5">
        <f t="shared" si="35"/>
        <v>44748</v>
      </c>
      <c r="BT17" s="5">
        <f t="shared" si="217"/>
        <v>44753</v>
      </c>
      <c r="BU17" s="5">
        <f t="shared" si="37"/>
        <v>44756</v>
      </c>
      <c r="BV17" s="12">
        <f t="shared" si="142"/>
        <v>44760</v>
      </c>
      <c r="BW17" s="24"/>
      <c r="BX17" s="5">
        <f t="shared" si="218"/>
        <v>44737</v>
      </c>
      <c r="BY17" s="5">
        <f t="shared" si="219"/>
        <v>44742</v>
      </c>
      <c r="BZ17" s="28">
        <f t="shared" si="220"/>
        <v>44742</v>
      </c>
      <c r="CA17" s="5">
        <f t="shared" si="221"/>
        <v>44746</v>
      </c>
      <c r="CB17" s="5">
        <f t="shared" si="222"/>
        <v>44776</v>
      </c>
      <c r="CC17" s="5">
        <f t="shared" si="40"/>
        <v>44776</v>
      </c>
      <c r="CD17" s="5">
        <f t="shared" si="223"/>
        <v>44781</v>
      </c>
      <c r="CE17" s="5">
        <f t="shared" si="42"/>
        <v>44784</v>
      </c>
      <c r="CF17" s="12">
        <f t="shared" si="147"/>
        <v>44788</v>
      </c>
      <c r="CG17" s="24"/>
      <c r="CH17" s="5">
        <f t="shared" si="224"/>
        <v>44765</v>
      </c>
      <c r="CI17" s="5">
        <f t="shared" si="225"/>
        <v>44770</v>
      </c>
      <c r="CJ17" s="28">
        <f t="shared" si="226"/>
        <v>44770</v>
      </c>
      <c r="CK17" s="5">
        <f t="shared" si="227"/>
        <v>44774</v>
      </c>
      <c r="CL17" s="5">
        <f t="shared" si="228"/>
        <v>44804</v>
      </c>
      <c r="CM17" s="5">
        <f t="shared" si="45"/>
        <v>44804</v>
      </c>
      <c r="CN17" s="5">
        <f t="shared" si="229"/>
        <v>44809</v>
      </c>
      <c r="CO17" s="5">
        <f t="shared" si="47"/>
        <v>44812</v>
      </c>
      <c r="CP17" s="12">
        <f t="shared" si="152"/>
        <v>44816</v>
      </c>
      <c r="CQ17" s="24"/>
      <c r="CR17" s="5">
        <f t="shared" si="230"/>
        <v>44793</v>
      </c>
      <c r="CS17" s="5">
        <f t="shared" si="231"/>
        <v>44798</v>
      </c>
      <c r="CT17" s="28">
        <f t="shared" si="232"/>
        <v>44798</v>
      </c>
      <c r="CU17" s="5">
        <f t="shared" si="233"/>
        <v>44802</v>
      </c>
      <c r="CV17" s="5">
        <f t="shared" si="234"/>
        <v>44832</v>
      </c>
      <c r="CW17" s="5">
        <f t="shared" si="50"/>
        <v>44832</v>
      </c>
      <c r="CX17" s="5">
        <f t="shared" si="235"/>
        <v>44837</v>
      </c>
      <c r="CY17" s="5">
        <f t="shared" si="52"/>
        <v>44840</v>
      </c>
      <c r="CZ17" s="12">
        <f t="shared" si="157"/>
        <v>44844</v>
      </c>
      <c r="DA17" s="24"/>
      <c r="DB17" s="5">
        <f t="shared" si="236"/>
        <v>44821</v>
      </c>
      <c r="DC17" s="5">
        <f t="shared" si="237"/>
        <v>44826</v>
      </c>
      <c r="DD17" s="28">
        <f t="shared" si="238"/>
        <v>44826</v>
      </c>
      <c r="DE17" s="5">
        <f t="shared" si="239"/>
        <v>44830</v>
      </c>
      <c r="DF17" s="5">
        <f t="shared" si="240"/>
        <v>44860</v>
      </c>
      <c r="DG17" s="5">
        <f t="shared" si="55"/>
        <v>44860</v>
      </c>
      <c r="DH17" s="5">
        <f t="shared" si="241"/>
        <v>44865</v>
      </c>
      <c r="DI17" s="5">
        <f t="shared" si="57"/>
        <v>44868</v>
      </c>
      <c r="DJ17" s="12">
        <f t="shared" si="162"/>
        <v>44872</v>
      </c>
      <c r="DK17" s="24"/>
      <c r="DL17" s="5">
        <f t="shared" si="242"/>
        <v>44849</v>
      </c>
      <c r="DM17" s="5">
        <f t="shared" si="243"/>
        <v>44854</v>
      </c>
      <c r="DN17" s="28">
        <f t="shared" si="244"/>
        <v>44854</v>
      </c>
      <c r="DO17" s="5">
        <f t="shared" si="245"/>
        <v>44858</v>
      </c>
      <c r="DP17" s="5">
        <f t="shared" si="246"/>
        <v>44888</v>
      </c>
      <c r="DQ17" s="5">
        <f t="shared" si="60"/>
        <v>44888</v>
      </c>
      <c r="DR17" s="5">
        <f t="shared" si="247"/>
        <v>44893</v>
      </c>
      <c r="DS17" s="5">
        <f t="shared" si="62"/>
        <v>44896</v>
      </c>
      <c r="DT17" s="12">
        <f t="shared" si="167"/>
        <v>44900</v>
      </c>
      <c r="DU17" s="24"/>
      <c r="DV17" s="5">
        <f t="shared" si="248"/>
        <v>44877</v>
      </c>
      <c r="DW17" s="5">
        <f t="shared" si="249"/>
        <v>44882</v>
      </c>
      <c r="DX17" s="28">
        <f t="shared" si="250"/>
        <v>44882</v>
      </c>
      <c r="DY17" s="5">
        <f t="shared" si="251"/>
        <v>44886</v>
      </c>
      <c r="DZ17" s="5">
        <f t="shared" si="252"/>
        <v>44916</v>
      </c>
      <c r="EA17" s="5">
        <f t="shared" si="65"/>
        <v>44916</v>
      </c>
      <c r="EB17" s="5">
        <f t="shared" si="253"/>
        <v>44921</v>
      </c>
      <c r="EC17" s="5">
        <f t="shared" si="67"/>
        <v>44924</v>
      </c>
      <c r="ED17" s="12">
        <f t="shared" si="172"/>
        <v>44928</v>
      </c>
      <c r="EE17" s="24"/>
      <c r="EF17" s="37"/>
      <c r="EG17" s="37"/>
      <c r="EH17" s="37"/>
      <c r="EI17" s="37"/>
      <c r="EJ17" s="37"/>
      <c r="EK17" s="37"/>
    </row>
    <row r="18" spans="1:141" ht="11.25" customHeight="1">
      <c r="A18" s="4" t="s">
        <v>99</v>
      </c>
      <c r="B18" s="4" t="s">
        <v>65</v>
      </c>
      <c r="C18" s="3">
        <f t="shared" si="0"/>
        <v>25</v>
      </c>
      <c r="D18" s="49">
        <f t="shared" si="1"/>
        <v>46</v>
      </c>
      <c r="E18" s="41"/>
      <c r="F18" s="5">
        <f t="shared" si="109"/>
        <v>44546</v>
      </c>
      <c r="G18" s="5">
        <f t="shared" si="110"/>
        <v>44551</v>
      </c>
      <c r="H18" s="28">
        <f t="shared" si="3"/>
        <v>44551</v>
      </c>
      <c r="I18" s="5">
        <f t="shared" si="111"/>
        <v>44555</v>
      </c>
      <c r="J18" s="5">
        <f t="shared" si="112"/>
        <v>44580</v>
      </c>
      <c r="K18" s="5">
        <f t="shared" si="4"/>
        <v>44580</v>
      </c>
      <c r="L18" s="5">
        <f t="shared" si="5"/>
        <v>44585</v>
      </c>
      <c r="M18" s="5">
        <f t="shared" si="6"/>
        <v>44588</v>
      </c>
      <c r="N18" s="12">
        <f t="shared" si="7"/>
        <v>44592</v>
      </c>
      <c r="O18" s="24"/>
      <c r="P18" s="5">
        <f t="shared" si="113"/>
        <v>44574</v>
      </c>
      <c r="Q18" s="5">
        <f t="shared" si="114"/>
        <v>44579</v>
      </c>
      <c r="R18" s="28">
        <f t="shared" si="9"/>
        <v>44579</v>
      </c>
      <c r="S18" s="5">
        <f t="shared" si="115"/>
        <v>44583</v>
      </c>
      <c r="T18" s="5">
        <f t="shared" si="116"/>
        <v>44608</v>
      </c>
      <c r="U18" s="5">
        <f t="shared" si="10"/>
        <v>44608</v>
      </c>
      <c r="V18" s="5">
        <f t="shared" si="11"/>
        <v>44613</v>
      </c>
      <c r="W18" s="5">
        <f t="shared" si="12"/>
        <v>44616</v>
      </c>
      <c r="X18" s="12">
        <f t="shared" si="117"/>
        <v>44620</v>
      </c>
      <c r="Y18" s="24"/>
      <c r="Z18" s="5">
        <f t="shared" si="118"/>
        <v>44596</v>
      </c>
      <c r="AA18" s="5">
        <f t="shared" si="119"/>
        <v>44601</v>
      </c>
      <c r="AB18" s="28">
        <f t="shared" si="14"/>
        <v>44601</v>
      </c>
      <c r="AC18" s="5">
        <f t="shared" si="120"/>
        <v>44605</v>
      </c>
      <c r="AD18" s="5">
        <f t="shared" si="121"/>
        <v>44630</v>
      </c>
      <c r="AE18" s="5">
        <f t="shared" si="15"/>
        <v>44630</v>
      </c>
      <c r="AF18" s="5">
        <f t="shared" si="16"/>
        <v>44635</v>
      </c>
      <c r="AG18" s="5">
        <f t="shared" si="17"/>
        <v>44638</v>
      </c>
      <c r="AH18" s="12">
        <f t="shared" si="122"/>
        <v>44648</v>
      </c>
      <c r="AI18" s="24"/>
      <c r="AJ18" s="5">
        <f t="shared" si="123"/>
        <v>44630</v>
      </c>
      <c r="AK18" s="5">
        <f t="shared" si="124"/>
        <v>44635</v>
      </c>
      <c r="AL18" s="28">
        <f t="shared" si="19"/>
        <v>44635</v>
      </c>
      <c r="AM18" s="5">
        <f t="shared" si="125"/>
        <v>44639</v>
      </c>
      <c r="AN18" s="5">
        <f t="shared" si="126"/>
        <v>44664</v>
      </c>
      <c r="AO18" s="5">
        <f t="shared" si="20"/>
        <v>44664</v>
      </c>
      <c r="AP18" s="5">
        <f t="shared" si="21"/>
        <v>44669</v>
      </c>
      <c r="AQ18" s="5">
        <f t="shared" si="22"/>
        <v>44672</v>
      </c>
      <c r="AR18" s="12">
        <f t="shared" si="127"/>
        <v>44676</v>
      </c>
      <c r="AS18" s="24"/>
      <c r="AT18" s="5">
        <f t="shared" si="128"/>
        <v>44658</v>
      </c>
      <c r="AU18" s="5">
        <f t="shared" si="129"/>
        <v>44663</v>
      </c>
      <c r="AV18" s="28">
        <f t="shared" si="24"/>
        <v>44663</v>
      </c>
      <c r="AW18" s="5">
        <f t="shared" si="130"/>
        <v>44667</v>
      </c>
      <c r="AX18" s="5">
        <f t="shared" si="131"/>
        <v>44692</v>
      </c>
      <c r="AY18" s="5">
        <f t="shared" si="25"/>
        <v>44692</v>
      </c>
      <c r="AZ18" s="5">
        <f t="shared" si="26"/>
        <v>44697</v>
      </c>
      <c r="BA18" s="5">
        <f t="shared" si="27"/>
        <v>44700</v>
      </c>
      <c r="BB18" s="12">
        <f t="shared" si="132"/>
        <v>44704</v>
      </c>
      <c r="BC18" s="24"/>
      <c r="BD18" s="5">
        <f t="shared" si="133"/>
        <v>44686</v>
      </c>
      <c r="BE18" s="5">
        <f t="shared" si="134"/>
        <v>44691</v>
      </c>
      <c r="BF18" s="28">
        <f t="shared" si="29"/>
        <v>44691</v>
      </c>
      <c r="BG18" s="5">
        <f t="shared" si="135"/>
        <v>44695</v>
      </c>
      <c r="BH18" s="5">
        <f t="shared" si="136"/>
        <v>44720</v>
      </c>
      <c r="BI18" s="5">
        <f t="shared" si="30"/>
        <v>44720</v>
      </c>
      <c r="BJ18" s="5">
        <f t="shared" si="31"/>
        <v>44725</v>
      </c>
      <c r="BK18" s="5">
        <f t="shared" si="32"/>
        <v>44728</v>
      </c>
      <c r="BL18" s="12">
        <f t="shared" si="137"/>
        <v>44732</v>
      </c>
      <c r="BM18" s="24"/>
      <c r="BN18" s="5">
        <f t="shared" si="138"/>
        <v>44714</v>
      </c>
      <c r="BO18" s="5">
        <f t="shared" si="139"/>
        <v>44719</v>
      </c>
      <c r="BP18" s="28">
        <f t="shared" si="34"/>
        <v>44719</v>
      </c>
      <c r="BQ18" s="5">
        <f t="shared" si="140"/>
        <v>44723</v>
      </c>
      <c r="BR18" s="5">
        <f t="shared" si="141"/>
        <v>44748</v>
      </c>
      <c r="BS18" s="5">
        <f t="shared" si="35"/>
        <v>44748</v>
      </c>
      <c r="BT18" s="5">
        <f t="shared" si="36"/>
        <v>44753</v>
      </c>
      <c r="BU18" s="5">
        <f t="shared" si="37"/>
        <v>44756</v>
      </c>
      <c r="BV18" s="12">
        <f t="shared" si="142"/>
        <v>44760</v>
      </c>
      <c r="BW18" s="24"/>
      <c r="BX18" s="5">
        <f t="shared" si="143"/>
        <v>44742</v>
      </c>
      <c r="BY18" s="5">
        <f t="shared" si="144"/>
        <v>44747</v>
      </c>
      <c r="BZ18" s="28">
        <f t="shared" si="39"/>
        <v>44747</v>
      </c>
      <c r="CA18" s="5">
        <f t="shared" si="145"/>
        <v>44751</v>
      </c>
      <c r="CB18" s="5">
        <f t="shared" si="146"/>
        <v>44776</v>
      </c>
      <c r="CC18" s="5">
        <f t="shared" si="40"/>
        <v>44776</v>
      </c>
      <c r="CD18" s="5">
        <f t="shared" si="41"/>
        <v>44781</v>
      </c>
      <c r="CE18" s="5">
        <f t="shared" si="42"/>
        <v>44784</v>
      </c>
      <c r="CF18" s="12">
        <f t="shared" si="147"/>
        <v>44788</v>
      </c>
      <c r="CG18" s="24"/>
      <c r="CH18" s="5">
        <f t="shared" si="148"/>
        <v>44770</v>
      </c>
      <c r="CI18" s="5">
        <f t="shared" si="149"/>
        <v>44775</v>
      </c>
      <c r="CJ18" s="28">
        <f t="shared" si="44"/>
        <v>44775</v>
      </c>
      <c r="CK18" s="5">
        <f t="shared" si="150"/>
        <v>44779</v>
      </c>
      <c r="CL18" s="5">
        <f t="shared" si="151"/>
        <v>44804</v>
      </c>
      <c r="CM18" s="5">
        <f t="shared" si="45"/>
        <v>44804</v>
      </c>
      <c r="CN18" s="5">
        <f t="shared" si="46"/>
        <v>44809</v>
      </c>
      <c r="CO18" s="5">
        <f t="shared" si="47"/>
        <v>44812</v>
      </c>
      <c r="CP18" s="12">
        <f t="shared" si="152"/>
        <v>44816</v>
      </c>
      <c r="CQ18" s="24"/>
      <c r="CR18" s="5">
        <f t="shared" si="153"/>
        <v>44798</v>
      </c>
      <c r="CS18" s="5">
        <f t="shared" si="154"/>
        <v>44803</v>
      </c>
      <c r="CT18" s="28">
        <f t="shared" si="49"/>
        <v>44803</v>
      </c>
      <c r="CU18" s="5">
        <f t="shared" si="155"/>
        <v>44807</v>
      </c>
      <c r="CV18" s="5">
        <f t="shared" si="156"/>
        <v>44832</v>
      </c>
      <c r="CW18" s="5">
        <f t="shared" si="50"/>
        <v>44832</v>
      </c>
      <c r="CX18" s="5">
        <f t="shared" si="51"/>
        <v>44837</v>
      </c>
      <c r="CY18" s="5">
        <f t="shared" si="52"/>
        <v>44840</v>
      </c>
      <c r="CZ18" s="12">
        <f t="shared" si="157"/>
        <v>44844</v>
      </c>
      <c r="DA18" s="24"/>
      <c r="DB18" s="5">
        <f t="shared" si="158"/>
        <v>44826</v>
      </c>
      <c r="DC18" s="5">
        <f t="shared" si="159"/>
        <v>44831</v>
      </c>
      <c r="DD18" s="28">
        <f t="shared" si="54"/>
        <v>44831</v>
      </c>
      <c r="DE18" s="5">
        <f t="shared" si="160"/>
        <v>44835</v>
      </c>
      <c r="DF18" s="5">
        <f t="shared" si="161"/>
        <v>44860</v>
      </c>
      <c r="DG18" s="5">
        <f t="shared" si="55"/>
        <v>44860</v>
      </c>
      <c r="DH18" s="5">
        <f t="shared" si="56"/>
        <v>44865</v>
      </c>
      <c r="DI18" s="5">
        <f t="shared" si="57"/>
        <v>44868</v>
      </c>
      <c r="DJ18" s="12">
        <f t="shared" si="162"/>
        <v>44872</v>
      </c>
      <c r="DK18" s="24"/>
      <c r="DL18" s="5">
        <f t="shared" si="163"/>
        <v>44854</v>
      </c>
      <c r="DM18" s="5">
        <f t="shared" si="164"/>
        <v>44859</v>
      </c>
      <c r="DN18" s="28">
        <f t="shared" si="59"/>
        <v>44859</v>
      </c>
      <c r="DO18" s="5">
        <f t="shared" si="165"/>
        <v>44863</v>
      </c>
      <c r="DP18" s="5">
        <f t="shared" si="166"/>
        <v>44888</v>
      </c>
      <c r="DQ18" s="5">
        <f t="shared" si="60"/>
        <v>44888</v>
      </c>
      <c r="DR18" s="5">
        <f t="shared" si="61"/>
        <v>44893</v>
      </c>
      <c r="DS18" s="5">
        <f t="shared" si="62"/>
        <v>44896</v>
      </c>
      <c r="DT18" s="12">
        <f t="shared" si="167"/>
        <v>44900</v>
      </c>
      <c r="DU18" s="24"/>
      <c r="DV18" s="5">
        <f t="shared" si="168"/>
        <v>44882</v>
      </c>
      <c r="DW18" s="5">
        <f t="shared" si="169"/>
        <v>44887</v>
      </c>
      <c r="DX18" s="28">
        <f t="shared" si="64"/>
        <v>44887</v>
      </c>
      <c r="DY18" s="5">
        <f t="shared" si="170"/>
        <v>44891</v>
      </c>
      <c r="DZ18" s="5">
        <f t="shared" si="171"/>
        <v>44916</v>
      </c>
      <c r="EA18" s="5">
        <f t="shared" si="65"/>
        <v>44916</v>
      </c>
      <c r="EB18" s="5">
        <f t="shared" si="66"/>
        <v>44921</v>
      </c>
      <c r="EC18" s="5">
        <f t="shared" si="67"/>
        <v>44924</v>
      </c>
      <c r="ED18" s="12">
        <f t="shared" si="172"/>
        <v>44928</v>
      </c>
      <c r="EE18" s="24"/>
      <c r="EF18" s="37"/>
      <c r="EG18" s="37"/>
      <c r="EH18" s="37"/>
      <c r="EI18" s="37"/>
      <c r="EJ18" s="37"/>
      <c r="EK18" s="37"/>
    </row>
    <row r="19" spans="1:141" ht="11.25" customHeight="1">
      <c r="A19" s="4" t="s">
        <v>94</v>
      </c>
      <c r="B19" s="4" t="s">
        <v>65</v>
      </c>
      <c r="C19" s="3">
        <f t="shared" si="0"/>
        <v>30</v>
      </c>
      <c r="D19" s="49">
        <f t="shared" ref="D19" si="254">N19-F19</f>
        <v>51</v>
      </c>
      <c r="E19" s="41"/>
      <c r="F19" s="5">
        <f t="shared" si="109"/>
        <v>44541</v>
      </c>
      <c r="G19" s="5">
        <f>H19</f>
        <v>44546</v>
      </c>
      <c r="H19" s="28">
        <f t="shared" ref="H19" si="255">I19-OriginLoad</f>
        <v>44546</v>
      </c>
      <c r="I19" s="5">
        <f>J19-$C19</f>
        <v>44550</v>
      </c>
      <c r="J19" s="5">
        <f>K19</f>
        <v>44580</v>
      </c>
      <c r="K19" s="5">
        <f t="shared" si="4"/>
        <v>44580</v>
      </c>
      <c r="L19" s="5">
        <f t="shared" ref="L19" si="256">M19-TransloadDays</f>
        <v>44585</v>
      </c>
      <c r="M19" s="5">
        <f t="shared" si="6"/>
        <v>44588</v>
      </c>
      <c r="N19" s="12">
        <f t="shared" si="7"/>
        <v>44592</v>
      </c>
      <c r="O19" s="24"/>
      <c r="P19" s="5">
        <f t="shared" si="113"/>
        <v>44569</v>
      </c>
      <c r="Q19" s="5">
        <f>R19</f>
        <v>44574</v>
      </c>
      <c r="R19" s="28">
        <f t="shared" ref="R19" si="257">S19-OriginLoad</f>
        <v>44574</v>
      </c>
      <c r="S19" s="5">
        <f>T19-$C19</f>
        <v>44578</v>
      </c>
      <c r="T19" s="5">
        <f>U19</f>
        <v>44608</v>
      </c>
      <c r="U19" s="5">
        <f t="shared" si="10"/>
        <v>44608</v>
      </c>
      <c r="V19" s="5">
        <f t="shared" ref="V19" si="258">W19-TransloadDays</f>
        <v>44613</v>
      </c>
      <c r="W19" s="5">
        <f t="shared" si="12"/>
        <v>44616</v>
      </c>
      <c r="X19" s="12">
        <f>$P$1</f>
        <v>44620</v>
      </c>
      <c r="Y19" s="24"/>
      <c r="Z19" s="5">
        <f t="shared" si="118"/>
        <v>44591</v>
      </c>
      <c r="AA19" s="5">
        <f>AB19</f>
        <v>44596</v>
      </c>
      <c r="AB19" s="28">
        <f t="shared" ref="AB19" si="259">AC19-OriginLoad</f>
        <v>44596</v>
      </c>
      <c r="AC19" s="5">
        <f>AD19-$C19</f>
        <v>44600</v>
      </c>
      <c r="AD19" s="5">
        <f>AE19</f>
        <v>44630</v>
      </c>
      <c r="AE19" s="5">
        <f t="shared" si="15"/>
        <v>44630</v>
      </c>
      <c r="AF19" s="5">
        <f t="shared" ref="AF19" si="260">AG19-TransloadDays</f>
        <v>44635</v>
      </c>
      <c r="AG19" s="5">
        <f t="shared" ref="AG19" si="261">AH19-RailDays</f>
        <v>44638</v>
      </c>
      <c r="AH19" s="12">
        <f>$Z$1</f>
        <v>44648</v>
      </c>
      <c r="AI19" s="24"/>
      <c r="AJ19" s="5">
        <f t="shared" si="123"/>
        <v>44625</v>
      </c>
      <c r="AK19" s="5">
        <f>AL19</f>
        <v>44630</v>
      </c>
      <c r="AL19" s="28">
        <f t="shared" ref="AL19" si="262">AM19-OriginLoad</f>
        <v>44630</v>
      </c>
      <c r="AM19" s="5">
        <f>AN19-$C19</f>
        <v>44634</v>
      </c>
      <c r="AN19" s="5">
        <f>AO19</f>
        <v>44664</v>
      </c>
      <c r="AO19" s="5">
        <f t="shared" si="20"/>
        <v>44664</v>
      </c>
      <c r="AP19" s="5">
        <f t="shared" ref="AP19" si="263">AQ19-TransloadDays</f>
        <v>44669</v>
      </c>
      <c r="AQ19" s="5">
        <f t="shared" si="22"/>
        <v>44672</v>
      </c>
      <c r="AR19" s="12">
        <f>$AJ$1</f>
        <v>44676</v>
      </c>
      <c r="AS19" s="24"/>
      <c r="AT19" s="5">
        <f t="shared" si="128"/>
        <v>44653</v>
      </c>
      <c r="AU19" s="5">
        <f>AV19</f>
        <v>44658</v>
      </c>
      <c r="AV19" s="28">
        <f t="shared" ref="AV19" si="264">AW19-OriginLoad</f>
        <v>44658</v>
      </c>
      <c r="AW19" s="5">
        <f>AX19-$C19</f>
        <v>44662</v>
      </c>
      <c r="AX19" s="5">
        <f>AY19</f>
        <v>44692</v>
      </c>
      <c r="AY19" s="5">
        <f t="shared" si="25"/>
        <v>44692</v>
      </c>
      <c r="AZ19" s="5">
        <f t="shared" ref="AZ19" si="265">BA19-TransloadDays</f>
        <v>44697</v>
      </c>
      <c r="BA19" s="5">
        <f t="shared" si="27"/>
        <v>44700</v>
      </c>
      <c r="BB19" s="12">
        <f>$AT$1</f>
        <v>44704</v>
      </c>
      <c r="BC19" s="24"/>
      <c r="BD19" s="5">
        <f t="shared" si="133"/>
        <v>44681</v>
      </c>
      <c r="BE19" s="5">
        <f>BF19</f>
        <v>44686</v>
      </c>
      <c r="BF19" s="28">
        <f t="shared" ref="BF19" si="266">BG19-OriginLoad</f>
        <v>44686</v>
      </c>
      <c r="BG19" s="5">
        <f>BH19-$C19</f>
        <v>44690</v>
      </c>
      <c r="BH19" s="5">
        <f>BI19</f>
        <v>44720</v>
      </c>
      <c r="BI19" s="5">
        <f t="shared" si="30"/>
        <v>44720</v>
      </c>
      <c r="BJ19" s="5">
        <f t="shared" ref="BJ19" si="267">BK19-TransloadDays</f>
        <v>44725</v>
      </c>
      <c r="BK19" s="5">
        <f t="shared" si="32"/>
        <v>44728</v>
      </c>
      <c r="BL19" s="12">
        <f>$BD$1</f>
        <v>44732</v>
      </c>
      <c r="BM19" s="24"/>
      <c r="BN19" s="5">
        <f t="shared" si="138"/>
        <v>44709</v>
      </c>
      <c r="BO19" s="5">
        <f>BP19</f>
        <v>44714</v>
      </c>
      <c r="BP19" s="28">
        <f t="shared" ref="BP19" si="268">BQ19-OriginLoad</f>
        <v>44714</v>
      </c>
      <c r="BQ19" s="5">
        <f>BR19-$C19</f>
        <v>44718</v>
      </c>
      <c r="BR19" s="5">
        <f>BS19</f>
        <v>44748</v>
      </c>
      <c r="BS19" s="5">
        <f t="shared" si="35"/>
        <v>44748</v>
      </c>
      <c r="BT19" s="5">
        <f t="shared" ref="BT19" si="269">BU19-TransloadDays</f>
        <v>44753</v>
      </c>
      <c r="BU19" s="5">
        <f t="shared" si="37"/>
        <v>44756</v>
      </c>
      <c r="BV19" s="12">
        <f>$BN$1</f>
        <v>44760</v>
      </c>
      <c r="BW19" s="24"/>
      <c r="BX19" s="5">
        <f t="shared" si="143"/>
        <v>44737</v>
      </c>
      <c r="BY19" s="5">
        <f>BZ19</f>
        <v>44742</v>
      </c>
      <c r="BZ19" s="28">
        <f t="shared" ref="BZ19" si="270">CA19-OriginLoad</f>
        <v>44742</v>
      </c>
      <c r="CA19" s="5">
        <f>CB19-$C19</f>
        <v>44746</v>
      </c>
      <c r="CB19" s="5">
        <f>CC19</f>
        <v>44776</v>
      </c>
      <c r="CC19" s="5">
        <f t="shared" si="40"/>
        <v>44776</v>
      </c>
      <c r="CD19" s="5">
        <f t="shared" ref="CD19" si="271">CE19-TransloadDays</f>
        <v>44781</v>
      </c>
      <c r="CE19" s="5">
        <f t="shared" si="42"/>
        <v>44784</v>
      </c>
      <c r="CF19" s="12">
        <f>$BX$1</f>
        <v>44788</v>
      </c>
      <c r="CG19" s="24"/>
      <c r="CH19" s="5">
        <f t="shared" si="148"/>
        <v>44765</v>
      </c>
      <c r="CI19" s="5">
        <f>CJ19</f>
        <v>44770</v>
      </c>
      <c r="CJ19" s="28">
        <f t="shared" ref="CJ19" si="272">CK19-OriginLoad</f>
        <v>44770</v>
      </c>
      <c r="CK19" s="5">
        <f>CL19-$C19</f>
        <v>44774</v>
      </c>
      <c r="CL19" s="5">
        <f>CM19</f>
        <v>44804</v>
      </c>
      <c r="CM19" s="5">
        <f t="shared" si="45"/>
        <v>44804</v>
      </c>
      <c r="CN19" s="5">
        <f t="shared" ref="CN19" si="273">CO19-TransloadDays</f>
        <v>44809</v>
      </c>
      <c r="CO19" s="5">
        <f t="shared" si="47"/>
        <v>44812</v>
      </c>
      <c r="CP19" s="12">
        <f>$CH$1</f>
        <v>44816</v>
      </c>
      <c r="CQ19" s="24"/>
      <c r="CR19" s="5">
        <f t="shared" si="153"/>
        <v>44793</v>
      </c>
      <c r="CS19" s="5">
        <f>CT19</f>
        <v>44798</v>
      </c>
      <c r="CT19" s="28">
        <f t="shared" ref="CT19" si="274">CU19-OriginLoad</f>
        <v>44798</v>
      </c>
      <c r="CU19" s="5">
        <f>CV19-$C19</f>
        <v>44802</v>
      </c>
      <c r="CV19" s="5">
        <f>CW19</f>
        <v>44832</v>
      </c>
      <c r="CW19" s="5">
        <f t="shared" si="50"/>
        <v>44832</v>
      </c>
      <c r="CX19" s="5">
        <f t="shared" ref="CX19" si="275">CY19-TransloadDays</f>
        <v>44837</v>
      </c>
      <c r="CY19" s="5">
        <f t="shared" si="52"/>
        <v>44840</v>
      </c>
      <c r="CZ19" s="12">
        <f>$CR$1</f>
        <v>44844</v>
      </c>
      <c r="DA19" s="24"/>
      <c r="DB19" s="5">
        <f t="shared" si="158"/>
        <v>44821</v>
      </c>
      <c r="DC19" s="5">
        <f>DD19</f>
        <v>44826</v>
      </c>
      <c r="DD19" s="28">
        <f t="shared" ref="DD19" si="276">DE19-OriginLoad</f>
        <v>44826</v>
      </c>
      <c r="DE19" s="5">
        <f>DF19-$C19</f>
        <v>44830</v>
      </c>
      <c r="DF19" s="5">
        <f>DG19</f>
        <v>44860</v>
      </c>
      <c r="DG19" s="5">
        <f t="shared" si="55"/>
        <v>44860</v>
      </c>
      <c r="DH19" s="5">
        <f t="shared" ref="DH19" si="277">DI19-TransloadDays</f>
        <v>44865</v>
      </c>
      <c r="DI19" s="5">
        <f t="shared" si="57"/>
        <v>44868</v>
      </c>
      <c r="DJ19" s="12">
        <f>$DB$1</f>
        <v>44872</v>
      </c>
      <c r="DK19" s="24"/>
      <c r="DL19" s="5">
        <f t="shared" si="163"/>
        <v>44849</v>
      </c>
      <c r="DM19" s="5">
        <f>DN19</f>
        <v>44854</v>
      </c>
      <c r="DN19" s="28">
        <f t="shared" ref="DN19" si="278">DO19-OriginLoad</f>
        <v>44854</v>
      </c>
      <c r="DO19" s="5">
        <f>DP19-$C19</f>
        <v>44858</v>
      </c>
      <c r="DP19" s="5">
        <f>DQ19</f>
        <v>44888</v>
      </c>
      <c r="DQ19" s="5">
        <f t="shared" si="60"/>
        <v>44888</v>
      </c>
      <c r="DR19" s="5">
        <f t="shared" ref="DR19" si="279">DS19-TransloadDays</f>
        <v>44893</v>
      </c>
      <c r="DS19" s="5">
        <f t="shared" si="62"/>
        <v>44896</v>
      </c>
      <c r="DT19" s="12">
        <f>$DL$1</f>
        <v>44900</v>
      </c>
      <c r="DU19" s="24"/>
      <c r="DV19" s="5">
        <f t="shared" si="168"/>
        <v>44877</v>
      </c>
      <c r="DW19" s="5">
        <f>DX19</f>
        <v>44882</v>
      </c>
      <c r="DX19" s="28">
        <f t="shared" ref="DX19" si="280">DY19-OriginLoad</f>
        <v>44882</v>
      </c>
      <c r="DY19" s="5">
        <f>DZ19-$C19</f>
        <v>44886</v>
      </c>
      <c r="DZ19" s="5">
        <f>EA19</f>
        <v>44916</v>
      </c>
      <c r="EA19" s="5">
        <f t="shared" si="65"/>
        <v>44916</v>
      </c>
      <c r="EB19" s="5">
        <f t="shared" ref="EB19" si="281">EC19-TransloadDays</f>
        <v>44921</v>
      </c>
      <c r="EC19" s="5">
        <f t="shared" si="67"/>
        <v>44924</v>
      </c>
      <c r="ED19" s="12">
        <f>$DV$1</f>
        <v>44928</v>
      </c>
      <c r="EE19" s="24"/>
      <c r="EF19" s="37"/>
      <c r="EG19" s="37"/>
      <c r="EH19" s="37"/>
      <c r="EI19" s="37"/>
      <c r="EJ19" s="37"/>
      <c r="EK19" s="37"/>
    </row>
    <row r="20" spans="1:141" ht="11.25" customHeight="1">
      <c r="A20" s="4" t="s">
        <v>104</v>
      </c>
      <c r="B20" s="4" t="s">
        <v>65</v>
      </c>
      <c r="C20" s="3">
        <f t="shared" si="0"/>
        <v>25</v>
      </c>
      <c r="D20" s="49">
        <f t="shared" si="1"/>
        <v>46</v>
      </c>
      <c r="E20" s="41"/>
      <c r="F20" s="5">
        <f t="shared" si="109"/>
        <v>44546</v>
      </c>
      <c r="G20" s="5">
        <f t="shared" si="110"/>
        <v>44551</v>
      </c>
      <c r="H20" s="28">
        <f t="shared" si="3"/>
        <v>44551</v>
      </c>
      <c r="I20" s="5">
        <f t="shared" si="111"/>
        <v>44555</v>
      </c>
      <c r="J20" s="5">
        <f t="shared" si="112"/>
        <v>44580</v>
      </c>
      <c r="K20" s="5">
        <f t="shared" si="4"/>
        <v>44580</v>
      </c>
      <c r="L20" s="5">
        <f t="shared" si="5"/>
        <v>44585</v>
      </c>
      <c r="M20" s="5">
        <f t="shared" si="6"/>
        <v>44588</v>
      </c>
      <c r="N20" s="12">
        <f t="shared" si="7"/>
        <v>44592</v>
      </c>
      <c r="O20" s="24"/>
      <c r="P20" s="5">
        <f t="shared" si="113"/>
        <v>44574</v>
      </c>
      <c r="Q20" s="5">
        <f t="shared" si="114"/>
        <v>44579</v>
      </c>
      <c r="R20" s="28">
        <f t="shared" si="9"/>
        <v>44579</v>
      </c>
      <c r="S20" s="5">
        <f t="shared" si="115"/>
        <v>44583</v>
      </c>
      <c r="T20" s="5">
        <f t="shared" si="116"/>
        <v>44608</v>
      </c>
      <c r="U20" s="5">
        <f t="shared" si="10"/>
        <v>44608</v>
      </c>
      <c r="V20" s="5">
        <f t="shared" si="11"/>
        <v>44613</v>
      </c>
      <c r="W20" s="5">
        <f t="shared" si="12"/>
        <v>44616</v>
      </c>
      <c r="X20" s="12">
        <f t="shared" si="117"/>
        <v>44620</v>
      </c>
      <c r="Y20" s="24"/>
      <c r="Z20" s="5">
        <f t="shared" si="118"/>
        <v>44596</v>
      </c>
      <c r="AA20" s="5">
        <f t="shared" si="119"/>
        <v>44601</v>
      </c>
      <c r="AB20" s="28">
        <f t="shared" si="14"/>
        <v>44601</v>
      </c>
      <c r="AC20" s="5">
        <f t="shared" si="120"/>
        <v>44605</v>
      </c>
      <c r="AD20" s="5">
        <f t="shared" si="121"/>
        <v>44630</v>
      </c>
      <c r="AE20" s="5">
        <f t="shared" si="15"/>
        <v>44630</v>
      </c>
      <c r="AF20" s="5">
        <f t="shared" si="16"/>
        <v>44635</v>
      </c>
      <c r="AG20" s="5">
        <f t="shared" si="17"/>
        <v>44638</v>
      </c>
      <c r="AH20" s="12">
        <f t="shared" si="122"/>
        <v>44648</v>
      </c>
      <c r="AI20" s="24"/>
      <c r="AJ20" s="5">
        <f t="shared" si="123"/>
        <v>44630</v>
      </c>
      <c r="AK20" s="5">
        <f t="shared" si="124"/>
        <v>44635</v>
      </c>
      <c r="AL20" s="28">
        <f t="shared" si="19"/>
        <v>44635</v>
      </c>
      <c r="AM20" s="5">
        <f t="shared" si="125"/>
        <v>44639</v>
      </c>
      <c r="AN20" s="5">
        <f t="shared" si="126"/>
        <v>44664</v>
      </c>
      <c r="AO20" s="5">
        <f t="shared" si="20"/>
        <v>44664</v>
      </c>
      <c r="AP20" s="5">
        <f t="shared" si="21"/>
        <v>44669</v>
      </c>
      <c r="AQ20" s="5">
        <f t="shared" si="22"/>
        <v>44672</v>
      </c>
      <c r="AR20" s="12">
        <f t="shared" si="127"/>
        <v>44676</v>
      </c>
      <c r="AS20" s="24"/>
      <c r="AT20" s="5">
        <f t="shared" si="128"/>
        <v>44658</v>
      </c>
      <c r="AU20" s="5">
        <f t="shared" si="129"/>
        <v>44663</v>
      </c>
      <c r="AV20" s="28">
        <f t="shared" si="24"/>
        <v>44663</v>
      </c>
      <c r="AW20" s="5">
        <f t="shared" si="130"/>
        <v>44667</v>
      </c>
      <c r="AX20" s="5">
        <f t="shared" si="131"/>
        <v>44692</v>
      </c>
      <c r="AY20" s="5">
        <f t="shared" si="25"/>
        <v>44692</v>
      </c>
      <c r="AZ20" s="5">
        <f t="shared" si="26"/>
        <v>44697</v>
      </c>
      <c r="BA20" s="5">
        <f t="shared" si="27"/>
        <v>44700</v>
      </c>
      <c r="BB20" s="12">
        <f t="shared" si="132"/>
        <v>44704</v>
      </c>
      <c r="BC20" s="24"/>
      <c r="BD20" s="5">
        <f t="shared" si="133"/>
        <v>44686</v>
      </c>
      <c r="BE20" s="5">
        <f t="shared" si="134"/>
        <v>44691</v>
      </c>
      <c r="BF20" s="28">
        <f t="shared" si="29"/>
        <v>44691</v>
      </c>
      <c r="BG20" s="5">
        <f t="shared" si="135"/>
        <v>44695</v>
      </c>
      <c r="BH20" s="5">
        <f t="shared" si="136"/>
        <v>44720</v>
      </c>
      <c r="BI20" s="5">
        <f t="shared" si="30"/>
        <v>44720</v>
      </c>
      <c r="BJ20" s="5">
        <f t="shared" si="31"/>
        <v>44725</v>
      </c>
      <c r="BK20" s="5">
        <f t="shared" si="32"/>
        <v>44728</v>
      </c>
      <c r="BL20" s="12">
        <f t="shared" si="137"/>
        <v>44732</v>
      </c>
      <c r="BM20" s="24"/>
      <c r="BN20" s="5">
        <f t="shared" si="138"/>
        <v>44714</v>
      </c>
      <c r="BO20" s="5">
        <f t="shared" si="139"/>
        <v>44719</v>
      </c>
      <c r="BP20" s="28">
        <f t="shared" si="34"/>
        <v>44719</v>
      </c>
      <c r="BQ20" s="5">
        <f t="shared" si="140"/>
        <v>44723</v>
      </c>
      <c r="BR20" s="5">
        <f t="shared" si="141"/>
        <v>44748</v>
      </c>
      <c r="BS20" s="5">
        <f t="shared" si="35"/>
        <v>44748</v>
      </c>
      <c r="BT20" s="5">
        <f t="shared" si="36"/>
        <v>44753</v>
      </c>
      <c r="BU20" s="5">
        <f t="shared" si="37"/>
        <v>44756</v>
      </c>
      <c r="BV20" s="12">
        <f t="shared" si="142"/>
        <v>44760</v>
      </c>
      <c r="BW20" s="24"/>
      <c r="BX20" s="5">
        <f t="shared" si="143"/>
        <v>44742</v>
      </c>
      <c r="BY20" s="5">
        <f t="shared" si="144"/>
        <v>44747</v>
      </c>
      <c r="BZ20" s="28">
        <f t="shared" si="39"/>
        <v>44747</v>
      </c>
      <c r="CA20" s="5">
        <f t="shared" si="145"/>
        <v>44751</v>
      </c>
      <c r="CB20" s="5">
        <f t="shared" si="146"/>
        <v>44776</v>
      </c>
      <c r="CC20" s="5">
        <f t="shared" si="40"/>
        <v>44776</v>
      </c>
      <c r="CD20" s="5">
        <f t="shared" si="41"/>
        <v>44781</v>
      </c>
      <c r="CE20" s="5">
        <f t="shared" si="42"/>
        <v>44784</v>
      </c>
      <c r="CF20" s="12">
        <f t="shared" si="147"/>
        <v>44788</v>
      </c>
      <c r="CG20" s="24"/>
      <c r="CH20" s="5">
        <f t="shared" si="148"/>
        <v>44770</v>
      </c>
      <c r="CI20" s="5">
        <f t="shared" si="149"/>
        <v>44775</v>
      </c>
      <c r="CJ20" s="28">
        <f t="shared" si="44"/>
        <v>44775</v>
      </c>
      <c r="CK20" s="5">
        <f t="shared" si="150"/>
        <v>44779</v>
      </c>
      <c r="CL20" s="5">
        <f t="shared" si="151"/>
        <v>44804</v>
      </c>
      <c r="CM20" s="5">
        <f t="shared" si="45"/>
        <v>44804</v>
      </c>
      <c r="CN20" s="5">
        <f t="shared" si="46"/>
        <v>44809</v>
      </c>
      <c r="CO20" s="5">
        <f t="shared" si="47"/>
        <v>44812</v>
      </c>
      <c r="CP20" s="12">
        <f t="shared" si="152"/>
        <v>44816</v>
      </c>
      <c r="CQ20" s="24"/>
      <c r="CR20" s="5">
        <f t="shared" si="153"/>
        <v>44798</v>
      </c>
      <c r="CS20" s="5">
        <f t="shared" si="154"/>
        <v>44803</v>
      </c>
      <c r="CT20" s="28">
        <f t="shared" si="49"/>
        <v>44803</v>
      </c>
      <c r="CU20" s="5">
        <f t="shared" si="155"/>
        <v>44807</v>
      </c>
      <c r="CV20" s="5">
        <f t="shared" si="156"/>
        <v>44832</v>
      </c>
      <c r="CW20" s="5">
        <f t="shared" si="50"/>
        <v>44832</v>
      </c>
      <c r="CX20" s="5">
        <f t="shared" si="51"/>
        <v>44837</v>
      </c>
      <c r="CY20" s="5">
        <f t="shared" si="52"/>
        <v>44840</v>
      </c>
      <c r="CZ20" s="12">
        <f t="shared" si="157"/>
        <v>44844</v>
      </c>
      <c r="DA20" s="24"/>
      <c r="DB20" s="5">
        <f t="shared" si="158"/>
        <v>44826</v>
      </c>
      <c r="DC20" s="5">
        <f t="shared" si="159"/>
        <v>44831</v>
      </c>
      <c r="DD20" s="28">
        <f t="shared" si="54"/>
        <v>44831</v>
      </c>
      <c r="DE20" s="5">
        <f t="shared" si="160"/>
        <v>44835</v>
      </c>
      <c r="DF20" s="5">
        <f t="shared" si="161"/>
        <v>44860</v>
      </c>
      <c r="DG20" s="5">
        <f t="shared" si="55"/>
        <v>44860</v>
      </c>
      <c r="DH20" s="5">
        <f t="shared" si="56"/>
        <v>44865</v>
      </c>
      <c r="DI20" s="5">
        <f t="shared" si="57"/>
        <v>44868</v>
      </c>
      <c r="DJ20" s="12">
        <f t="shared" si="162"/>
        <v>44872</v>
      </c>
      <c r="DK20" s="24"/>
      <c r="DL20" s="5">
        <f t="shared" si="163"/>
        <v>44854</v>
      </c>
      <c r="DM20" s="5">
        <f t="shared" si="164"/>
        <v>44859</v>
      </c>
      <c r="DN20" s="28">
        <f t="shared" si="59"/>
        <v>44859</v>
      </c>
      <c r="DO20" s="5">
        <f t="shared" si="165"/>
        <v>44863</v>
      </c>
      <c r="DP20" s="5">
        <f t="shared" si="166"/>
        <v>44888</v>
      </c>
      <c r="DQ20" s="5">
        <f t="shared" si="60"/>
        <v>44888</v>
      </c>
      <c r="DR20" s="5">
        <f t="shared" si="61"/>
        <v>44893</v>
      </c>
      <c r="DS20" s="5">
        <f t="shared" si="62"/>
        <v>44896</v>
      </c>
      <c r="DT20" s="12">
        <f t="shared" si="167"/>
        <v>44900</v>
      </c>
      <c r="DU20" s="24"/>
      <c r="DV20" s="5">
        <f t="shared" si="168"/>
        <v>44882</v>
      </c>
      <c r="DW20" s="5">
        <f t="shared" si="169"/>
        <v>44887</v>
      </c>
      <c r="DX20" s="28">
        <f t="shared" si="64"/>
        <v>44887</v>
      </c>
      <c r="DY20" s="5">
        <f t="shared" si="170"/>
        <v>44891</v>
      </c>
      <c r="DZ20" s="5">
        <f t="shared" si="171"/>
        <v>44916</v>
      </c>
      <c r="EA20" s="5">
        <f t="shared" si="65"/>
        <v>44916</v>
      </c>
      <c r="EB20" s="5">
        <f t="shared" si="66"/>
        <v>44921</v>
      </c>
      <c r="EC20" s="5">
        <f t="shared" si="67"/>
        <v>44924</v>
      </c>
      <c r="ED20" s="12">
        <f t="shared" si="172"/>
        <v>44928</v>
      </c>
      <c r="EE20" s="24"/>
      <c r="EF20" s="37"/>
      <c r="EG20" s="37"/>
      <c r="EH20" s="37"/>
      <c r="EI20" s="37"/>
      <c r="EJ20" s="37"/>
      <c r="EK20" s="37"/>
    </row>
    <row r="21" spans="1:141" ht="11.25" customHeight="1">
      <c r="A21" s="4" t="s">
        <v>162</v>
      </c>
      <c r="B21" s="4" t="s">
        <v>65</v>
      </c>
      <c r="C21" s="3" t="e">
        <f t="shared" si="0"/>
        <v>#N/A</v>
      </c>
      <c r="D21" s="49" t="e">
        <f t="shared" si="1"/>
        <v>#N/A</v>
      </c>
      <c r="E21" s="41"/>
      <c r="F21" s="5" t="e">
        <f t="shared" si="109"/>
        <v>#N/A</v>
      </c>
      <c r="G21" s="5" t="e">
        <f t="shared" si="110"/>
        <v>#N/A</v>
      </c>
      <c r="H21" s="28" t="e">
        <f t="shared" si="3"/>
        <v>#N/A</v>
      </c>
      <c r="I21" s="5" t="e">
        <f t="shared" si="111"/>
        <v>#N/A</v>
      </c>
      <c r="J21" s="5">
        <f t="shared" si="112"/>
        <v>44580</v>
      </c>
      <c r="K21" s="5">
        <f t="shared" si="4"/>
        <v>44580</v>
      </c>
      <c r="L21" s="5">
        <f t="shared" si="5"/>
        <v>44585</v>
      </c>
      <c r="M21" s="5">
        <f t="shared" si="6"/>
        <v>44588</v>
      </c>
      <c r="N21" s="12">
        <f t="shared" si="7"/>
        <v>44592</v>
      </c>
      <c r="O21" s="24"/>
      <c r="P21" s="5" t="e">
        <f t="shared" si="113"/>
        <v>#N/A</v>
      </c>
      <c r="Q21" s="5" t="e">
        <f t="shared" si="114"/>
        <v>#N/A</v>
      </c>
      <c r="R21" s="28" t="e">
        <f t="shared" si="9"/>
        <v>#N/A</v>
      </c>
      <c r="S21" s="5" t="e">
        <f t="shared" si="115"/>
        <v>#N/A</v>
      </c>
      <c r="T21" s="5">
        <f t="shared" si="116"/>
        <v>44608</v>
      </c>
      <c r="U21" s="5">
        <f t="shared" si="10"/>
        <v>44608</v>
      </c>
      <c r="V21" s="5">
        <f t="shared" si="11"/>
        <v>44613</v>
      </c>
      <c r="W21" s="5">
        <f t="shared" si="12"/>
        <v>44616</v>
      </c>
      <c r="X21" s="12">
        <f t="shared" si="117"/>
        <v>44620</v>
      </c>
      <c r="Y21" s="24"/>
      <c r="Z21" s="5" t="e">
        <f t="shared" si="118"/>
        <v>#N/A</v>
      </c>
      <c r="AA21" s="5" t="e">
        <f t="shared" si="119"/>
        <v>#N/A</v>
      </c>
      <c r="AB21" s="28" t="e">
        <f t="shared" si="14"/>
        <v>#N/A</v>
      </c>
      <c r="AC21" s="5" t="e">
        <f t="shared" si="120"/>
        <v>#N/A</v>
      </c>
      <c r="AD21" s="5">
        <f t="shared" si="121"/>
        <v>44630</v>
      </c>
      <c r="AE21" s="5">
        <f t="shared" si="15"/>
        <v>44630</v>
      </c>
      <c r="AF21" s="5">
        <f t="shared" si="16"/>
        <v>44635</v>
      </c>
      <c r="AG21" s="5">
        <f t="shared" si="17"/>
        <v>44638</v>
      </c>
      <c r="AH21" s="12">
        <f t="shared" si="122"/>
        <v>44648</v>
      </c>
      <c r="AI21" s="24"/>
      <c r="AJ21" s="5" t="e">
        <f t="shared" si="123"/>
        <v>#N/A</v>
      </c>
      <c r="AK21" s="5" t="e">
        <f t="shared" si="124"/>
        <v>#N/A</v>
      </c>
      <c r="AL21" s="28" t="e">
        <f t="shared" si="19"/>
        <v>#N/A</v>
      </c>
      <c r="AM21" s="5" t="e">
        <f t="shared" si="125"/>
        <v>#N/A</v>
      </c>
      <c r="AN21" s="5">
        <f t="shared" si="126"/>
        <v>44664</v>
      </c>
      <c r="AO21" s="5">
        <f t="shared" si="20"/>
        <v>44664</v>
      </c>
      <c r="AP21" s="5">
        <f t="shared" si="21"/>
        <v>44669</v>
      </c>
      <c r="AQ21" s="5">
        <f t="shared" si="22"/>
        <v>44672</v>
      </c>
      <c r="AR21" s="12">
        <f t="shared" si="127"/>
        <v>44676</v>
      </c>
      <c r="AS21" s="24"/>
      <c r="AT21" s="5" t="e">
        <f t="shared" si="128"/>
        <v>#N/A</v>
      </c>
      <c r="AU21" s="5" t="e">
        <f t="shared" si="129"/>
        <v>#N/A</v>
      </c>
      <c r="AV21" s="28" t="e">
        <f t="shared" si="24"/>
        <v>#N/A</v>
      </c>
      <c r="AW21" s="5" t="e">
        <f t="shared" si="130"/>
        <v>#N/A</v>
      </c>
      <c r="AX21" s="5">
        <f t="shared" si="131"/>
        <v>44692</v>
      </c>
      <c r="AY21" s="5">
        <f t="shared" si="25"/>
        <v>44692</v>
      </c>
      <c r="AZ21" s="5">
        <f t="shared" si="26"/>
        <v>44697</v>
      </c>
      <c r="BA21" s="5">
        <f t="shared" si="27"/>
        <v>44700</v>
      </c>
      <c r="BB21" s="12">
        <f t="shared" si="132"/>
        <v>44704</v>
      </c>
      <c r="BC21" s="24"/>
      <c r="BD21" s="5" t="e">
        <f t="shared" si="133"/>
        <v>#N/A</v>
      </c>
      <c r="BE21" s="5" t="e">
        <f t="shared" si="134"/>
        <v>#N/A</v>
      </c>
      <c r="BF21" s="28" t="e">
        <f t="shared" si="29"/>
        <v>#N/A</v>
      </c>
      <c r="BG21" s="5" t="e">
        <f t="shared" si="135"/>
        <v>#N/A</v>
      </c>
      <c r="BH21" s="5">
        <f t="shared" si="136"/>
        <v>44720</v>
      </c>
      <c r="BI21" s="5">
        <f t="shared" si="30"/>
        <v>44720</v>
      </c>
      <c r="BJ21" s="5">
        <f t="shared" si="31"/>
        <v>44725</v>
      </c>
      <c r="BK21" s="5">
        <f t="shared" si="32"/>
        <v>44728</v>
      </c>
      <c r="BL21" s="12">
        <f t="shared" si="137"/>
        <v>44732</v>
      </c>
      <c r="BM21" s="24"/>
      <c r="BN21" s="5" t="e">
        <f t="shared" si="138"/>
        <v>#N/A</v>
      </c>
      <c r="BO21" s="5" t="e">
        <f t="shared" si="139"/>
        <v>#N/A</v>
      </c>
      <c r="BP21" s="28" t="e">
        <f t="shared" si="34"/>
        <v>#N/A</v>
      </c>
      <c r="BQ21" s="5" t="e">
        <f t="shared" si="140"/>
        <v>#N/A</v>
      </c>
      <c r="BR21" s="5">
        <f t="shared" si="141"/>
        <v>44748</v>
      </c>
      <c r="BS21" s="5">
        <f t="shared" si="35"/>
        <v>44748</v>
      </c>
      <c r="BT21" s="5">
        <f t="shared" si="36"/>
        <v>44753</v>
      </c>
      <c r="BU21" s="5">
        <f t="shared" si="37"/>
        <v>44756</v>
      </c>
      <c r="BV21" s="12">
        <f t="shared" si="142"/>
        <v>44760</v>
      </c>
      <c r="BW21" s="24"/>
      <c r="BX21" s="5" t="e">
        <f t="shared" si="143"/>
        <v>#N/A</v>
      </c>
      <c r="BY21" s="5" t="e">
        <f t="shared" si="144"/>
        <v>#N/A</v>
      </c>
      <c r="BZ21" s="28" t="e">
        <f t="shared" si="39"/>
        <v>#N/A</v>
      </c>
      <c r="CA21" s="5" t="e">
        <f t="shared" si="145"/>
        <v>#N/A</v>
      </c>
      <c r="CB21" s="5">
        <f t="shared" si="146"/>
        <v>44776</v>
      </c>
      <c r="CC21" s="5">
        <f t="shared" si="40"/>
        <v>44776</v>
      </c>
      <c r="CD21" s="5">
        <f t="shared" si="41"/>
        <v>44781</v>
      </c>
      <c r="CE21" s="5">
        <f t="shared" si="42"/>
        <v>44784</v>
      </c>
      <c r="CF21" s="12">
        <f t="shared" si="147"/>
        <v>44788</v>
      </c>
      <c r="CG21" s="24"/>
      <c r="CH21" s="5" t="e">
        <f t="shared" si="148"/>
        <v>#N/A</v>
      </c>
      <c r="CI21" s="5" t="e">
        <f t="shared" si="149"/>
        <v>#N/A</v>
      </c>
      <c r="CJ21" s="28" t="e">
        <f t="shared" si="44"/>
        <v>#N/A</v>
      </c>
      <c r="CK21" s="5" t="e">
        <f t="shared" si="150"/>
        <v>#N/A</v>
      </c>
      <c r="CL21" s="5">
        <f t="shared" si="151"/>
        <v>44804</v>
      </c>
      <c r="CM21" s="5">
        <f t="shared" si="45"/>
        <v>44804</v>
      </c>
      <c r="CN21" s="5">
        <f t="shared" si="46"/>
        <v>44809</v>
      </c>
      <c r="CO21" s="5">
        <f t="shared" si="47"/>
        <v>44812</v>
      </c>
      <c r="CP21" s="12">
        <f t="shared" si="152"/>
        <v>44816</v>
      </c>
      <c r="CQ21" s="24"/>
      <c r="CR21" s="5" t="e">
        <f t="shared" si="153"/>
        <v>#N/A</v>
      </c>
      <c r="CS21" s="5" t="e">
        <f t="shared" si="154"/>
        <v>#N/A</v>
      </c>
      <c r="CT21" s="28" t="e">
        <f t="shared" si="49"/>
        <v>#N/A</v>
      </c>
      <c r="CU21" s="5" t="e">
        <f t="shared" si="155"/>
        <v>#N/A</v>
      </c>
      <c r="CV21" s="5">
        <f t="shared" si="156"/>
        <v>44832</v>
      </c>
      <c r="CW21" s="5">
        <f t="shared" si="50"/>
        <v>44832</v>
      </c>
      <c r="CX21" s="5">
        <f t="shared" si="51"/>
        <v>44837</v>
      </c>
      <c r="CY21" s="5">
        <f t="shared" si="52"/>
        <v>44840</v>
      </c>
      <c r="CZ21" s="12">
        <f t="shared" si="157"/>
        <v>44844</v>
      </c>
      <c r="DA21" s="24"/>
      <c r="DB21" s="5" t="e">
        <f t="shared" si="158"/>
        <v>#N/A</v>
      </c>
      <c r="DC21" s="5" t="e">
        <f t="shared" si="159"/>
        <v>#N/A</v>
      </c>
      <c r="DD21" s="28" t="e">
        <f t="shared" si="54"/>
        <v>#N/A</v>
      </c>
      <c r="DE21" s="5" t="e">
        <f t="shared" si="160"/>
        <v>#N/A</v>
      </c>
      <c r="DF21" s="5">
        <f t="shared" si="161"/>
        <v>44860</v>
      </c>
      <c r="DG21" s="5">
        <f t="shared" si="55"/>
        <v>44860</v>
      </c>
      <c r="DH21" s="5">
        <f t="shared" si="56"/>
        <v>44865</v>
      </c>
      <c r="DI21" s="5">
        <f t="shared" si="57"/>
        <v>44868</v>
      </c>
      <c r="DJ21" s="12">
        <f t="shared" si="162"/>
        <v>44872</v>
      </c>
      <c r="DK21" s="24"/>
      <c r="DL21" s="5" t="e">
        <f t="shared" si="163"/>
        <v>#N/A</v>
      </c>
      <c r="DM21" s="5" t="e">
        <f t="shared" si="164"/>
        <v>#N/A</v>
      </c>
      <c r="DN21" s="28" t="e">
        <f t="shared" si="59"/>
        <v>#N/A</v>
      </c>
      <c r="DO21" s="5" t="e">
        <f t="shared" si="165"/>
        <v>#N/A</v>
      </c>
      <c r="DP21" s="5">
        <f t="shared" si="166"/>
        <v>44888</v>
      </c>
      <c r="DQ21" s="5">
        <f t="shared" si="60"/>
        <v>44888</v>
      </c>
      <c r="DR21" s="5">
        <f t="shared" si="61"/>
        <v>44893</v>
      </c>
      <c r="DS21" s="5">
        <f t="shared" si="62"/>
        <v>44896</v>
      </c>
      <c r="DT21" s="12">
        <f t="shared" si="167"/>
        <v>44900</v>
      </c>
      <c r="DU21" s="24"/>
      <c r="DV21" s="5" t="e">
        <f t="shared" si="168"/>
        <v>#N/A</v>
      </c>
      <c r="DW21" s="5" t="e">
        <f t="shared" si="169"/>
        <v>#N/A</v>
      </c>
      <c r="DX21" s="28" t="e">
        <f t="shared" si="64"/>
        <v>#N/A</v>
      </c>
      <c r="DY21" s="5" t="e">
        <f t="shared" si="170"/>
        <v>#N/A</v>
      </c>
      <c r="DZ21" s="5">
        <f t="shared" si="171"/>
        <v>44916</v>
      </c>
      <c r="EA21" s="5">
        <f t="shared" si="65"/>
        <v>44916</v>
      </c>
      <c r="EB21" s="5">
        <f t="shared" si="66"/>
        <v>44921</v>
      </c>
      <c r="EC21" s="5">
        <f t="shared" si="67"/>
        <v>44924</v>
      </c>
      <c r="ED21" s="12">
        <f t="shared" si="172"/>
        <v>44928</v>
      </c>
      <c r="EE21" s="24"/>
      <c r="EF21" s="37"/>
      <c r="EG21" s="37"/>
      <c r="EH21" s="37"/>
      <c r="EI21" s="37"/>
      <c r="EJ21" s="37"/>
      <c r="EK21" s="37"/>
    </row>
    <row r="22" spans="1:141" ht="11.25" customHeight="1">
      <c r="A22" s="4" t="s">
        <v>85</v>
      </c>
      <c r="B22" s="4" t="s">
        <v>85</v>
      </c>
      <c r="C22" s="3">
        <f t="shared" si="0"/>
        <v>22</v>
      </c>
      <c r="D22" s="49">
        <f t="shared" si="1"/>
        <v>43</v>
      </c>
      <c r="E22" s="41"/>
      <c r="F22" s="5">
        <f t="shared" si="109"/>
        <v>44549</v>
      </c>
      <c r="G22" s="5">
        <f t="shared" si="110"/>
        <v>44554</v>
      </c>
      <c r="H22" s="28">
        <f t="shared" si="3"/>
        <v>44554</v>
      </c>
      <c r="I22" s="5">
        <f t="shared" si="111"/>
        <v>44558</v>
      </c>
      <c r="J22" s="5">
        <f t="shared" si="112"/>
        <v>44580</v>
      </c>
      <c r="K22" s="5">
        <f t="shared" si="4"/>
        <v>44580</v>
      </c>
      <c r="L22" s="5">
        <f t="shared" si="5"/>
        <v>44585</v>
      </c>
      <c r="M22" s="5">
        <f t="shared" si="6"/>
        <v>44588</v>
      </c>
      <c r="N22" s="12">
        <f t="shared" si="7"/>
        <v>44592</v>
      </c>
      <c r="O22" s="24"/>
      <c r="P22" s="5">
        <f t="shared" si="113"/>
        <v>44577</v>
      </c>
      <c r="Q22" s="5">
        <f t="shared" si="114"/>
        <v>44582</v>
      </c>
      <c r="R22" s="28">
        <f t="shared" si="9"/>
        <v>44582</v>
      </c>
      <c r="S22" s="5">
        <f t="shared" si="115"/>
        <v>44586</v>
      </c>
      <c r="T22" s="5">
        <f t="shared" si="116"/>
        <v>44608</v>
      </c>
      <c r="U22" s="5">
        <f t="shared" si="10"/>
        <v>44608</v>
      </c>
      <c r="V22" s="5">
        <f t="shared" si="11"/>
        <v>44613</v>
      </c>
      <c r="W22" s="5">
        <f t="shared" si="12"/>
        <v>44616</v>
      </c>
      <c r="X22" s="12">
        <f t="shared" si="117"/>
        <v>44620</v>
      </c>
      <c r="Y22" s="24"/>
      <c r="Z22" s="5">
        <f t="shared" si="118"/>
        <v>44599</v>
      </c>
      <c r="AA22" s="5">
        <f t="shared" si="119"/>
        <v>44604</v>
      </c>
      <c r="AB22" s="28">
        <f t="shared" si="14"/>
        <v>44604</v>
      </c>
      <c r="AC22" s="5">
        <f t="shared" si="120"/>
        <v>44608</v>
      </c>
      <c r="AD22" s="5">
        <f t="shared" si="121"/>
        <v>44630</v>
      </c>
      <c r="AE22" s="5">
        <f t="shared" si="15"/>
        <v>44630</v>
      </c>
      <c r="AF22" s="5">
        <f t="shared" si="16"/>
        <v>44635</v>
      </c>
      <c r="AG22" s="5">
        <f t="shared" si="17"/>
        <v>44638</v>
      </c>
      <c r="AH22" s="12">
        <f t="shared" si="122"/>
        <v>44648</v>
      </c>
      <c r="AI22" s="24"/>
      <c r="AJ22" s="5">
        <f t="shared" si="123"/>
        <v>44633</v>
      </c>
      <c r="AK22" s="5">
        <f t="shared" si="124"/>
        <v>44638</v>
      </c>
      <c r="AL22" s="28">
        <f t="shared" si="19"/>
        <v>44638</v>
      </c>
      <c r="AM22" s="5">
        <f t="shared" si="125"/>
        <v>44642</v>
      </c>
      <c r="AN22" s="5">
        <f t="shared" si="126"/>
        <v>44664</v>
      </c>
      <c r="AO22" s="5">
        <f t="shared" si="20"/>
        <v>44664</v>
      </c>
      <c r="AP22" s="5">
        <f t="shared" si="21"/>
        <v>44669</v>
      </c>
      <c r="AQ22" s="5">
        <f t="shared" si="22"/>
        <v>44672</v>
      </c>
      <c r="AR22" s="12">
        <f t="shared" si="127"/>
        <v>44676</v>
      </c>
      <c r="AS22" s="24"/>
      <c r="AT22" s="5">
        <f t="shared" si="128"/>
        <v>44661</v>
      </c>
      <c r="AU22" s="5">
        <f t="shared" si="129"/>
        <v>44666</v>
      </c>
      <c r="AV22" s="28">
        <f t="shared" si="24"/>
        <v>44666</v>
      </c>
      <c r="AW22" s="5">
        <f t="shared" si="130"/>
        <v>44670</v>
      </c>
      <c r="AX22" s="5">
        <f t="shared" si="131"/>
        <v>44692</v>
      </c>
      <c r="AY22" s="5">
        <f t="shared" si="25"/>
        <v>44692</v>
      </c>
      <c r="AZ22" s="5">
        <f t="shared" si="26"/>
        <v>44697</v>
      </c>
      <c r="BA22" s="5">
        <f t="shared" si="27"/>
        <v>44700</v>
      </c>
      <c r="BB22" s="12">
        <f t="shared" si="132"/>
        <v>44704</v>
      </c>
      <c r="BC22" s="24"/>
      <c r="BD22" s="5">
        <f t="shared" si="133"/>
        <v>44689</v>
      </c>
      <c r="BE22" s="5">
        <f t="shared" si="134"/>
        <v>44694</v>
      </c>
      <c r="BF22" s="28">
        <f t="shared" si="29"/>
        <v>44694</v>
      </c>
      <c r="BG22" s="5">
        <f t="shared" si="135"/>
        <v>44698</v>
      </c>
      <c r="BH22" s="5">
        <f t="shared" si="136"/>
        <v>44720</v>
      </c>
      <c r="BI22" s="5">
        <f t="shared" si="30"/>
        <v>44720</v>
      </c>
      <c r="BJ22" s="5">
        <f t="shared" si="31"/>
        <v>44725</v>
      </c>
      <c r="BK22" s="5">
        <f t="shared" si="32"/>
        <v>44728</v>
      </c>
      <c r="BL22" s="12">
        <f t="shared" si="137"/>
        <v>44732</v>
      </c>
      <c r="BM22" s="24"/>
      <c r="BN22" s="5">
        <f t="shared" si="138"/>
        <v>44717</v>
      </c>
      <c r="BO22" s="5">
        <f t="shared" si="139"/>
        <v>44722</v>
      </c>
      <c r="BP22" s="28">
        <f t="shared" si="34"/>
        <v>44722</v>
      </c>
      <c r="BQ22" s="5">
        <f t="shared" si="140"/>
        <v>44726</v>
      </c>
      <c r="BR22" s="5">
        <f t="shared" si="141"/>
        <v>44748</v>
      </c>
      <c r="BS22" s="5">
        <f t="shared" si="35"/>
        <v>44748</v>
      </c>
      <c r="BT22" s="5">
        <f t="shared" si="36"/>
        <v>44753</v>
      </c>
      <c r="BU22" s="5">
        <f t="shared" si="37"/>
        <v>44756</v>
      </c>
      <c r="BV22" s="12">
        <f t="shared" si="142"/>
        <v>44760</v>
      </c>
      <c r="BW22" s="24"/>
      <c r="BX22" s="5">
        <f t="shared" si="143"/>
        <v>44745</v>
      </c>
      <c r="BY22" s="5">
        <f t="shared" si="144"/>
        <v>44750</v>
      </c>
      <c r="BZ22" s="28">
        <f t="shared" si="39"/>
        <v>44750</v>
      </c>
      <c r="CA22" s="5">
        <f t="shared" si="145"/>
        <v>44754</v>
      </c>
      <c r="CB22" s="5">
        <f t="shared" si="146"/>
        <v>44776</v>
      </c>
      <c r="CC22" s="5">
        <f t="shared" si="40"/>
        <v>44776</v>
      </c>
      <c r="CD22" s="5">
        <f t="shared" si="41"/>
        <v>44781</v>
      </c>
      <c r="CE22" s="5">
        <f t="shared" si="42"/>
        <v>44784</v>
      </c>
      <c r="CF22" s="12">
        <f t="shared" si="147"/>
        <v>44788</v>
      </c>
      <c r="CG22" s="24"/>
      <c r="CH22" s="5">
        <f t="shared" si="148"/>
        <v>44773</v>
      </c>
      <c r="CI22" s="5">
        <f t="shared" si="149"/>
        <v>44778</v>
      </c>
      <c r="CJ22" s="28">
        <f t="shared" si="44"/>
        <v>44778</v>
      </c>
      <c r="CK22" s="5">
        <f t="shared" si="150"/>
        <v>44782</v>
      </c>
      <c r="CL22" s="5">
        <f t="shared" si="151"/>
        <v>44804</v>
      </c>
      <c r="CM22" s="5">
        <f t="shared" si="45"/>
        <v>44804</v>
      </c>
      <c r="CN22" s="5">
        <f t="shared" si="46"/>
        <v>44809</v>
      </c>
      <c r="CO22" s="5">
        <f t="shared" si="47"/>
        <v>44812</v>
      </c>
      <c r="CP22" s="12">
        <f t="shared" si="152"/>
        <v>44816</v>
      </c>
      <c r="CQ22" s="24"/>
      <c r="CR22" s="5">
        <f t="shared" si="153"/>
        <v>44801</v>
      </c>
      <c r="CS22" s="5">
        <f t="shared" si="154"/>
        <v>44806</v>
      </c>
      <c r="CT22" s="28">
        <f t="shared" si="49"/>
        <v>44806</v>
      </c>
      <c r="CU22" s="5">
        <f t="shared" si="155"/>
        <v>44810</v>
      </c>
      <c r="CV22" s="5">
        <f t="shared" si="156"/>
        <v>44832</v>
      </c>
      <c r="CW22" s="5">
        <f t="shared" si="50"/>
        <v>44832</v>
      </c>
      <c r="CX22" s="5">
        <f t="shared" si="51"/>
        <v>44837</v>
      </c>
      <c r="CY22" s="5">
        <f t="shared" si="52"/>
        <v>44840</v>
      </c>
      <c r="CZ22" s="12">
        <f t="shared" si="157"/>
        <v>44844</v>
      </c>
      <c r="DA22" s="24"/>
      <c r="DB22" s="5">
        <f t="shared" si="158"/>
        <v>44829</v>
      </c>
      <c r="DC22" s="5">
        <f t="shared" si="159"/>
        <v>44834</v>
      </c>
      <c r="DD22" s="28">
        <f t="shared" si="54"/>
        <v>44834</v>
      </c>
      <c r="DE22" s="5">
        <f t="shared" si="160"/>
        <v>44838</v>
      </c>
      <c r="DF22" s="5">
        <f t="shared" si="161"/>
        <v>44860</v>
      </c>
      <c r="DG22" s="5">
        <f t="shared" si="55"/>
        <v>44860</v>
      </c>
      <c r="DH22" s="5">
        <f t="shared" si="56"/>
        <v>44865</v>
      </c>
      <c r="DI22" s="5">
        <f t="shared" si="57"/>
        <v>44868</v>
      </c>
      <c r="DJ22" s="12">
        <f t="shared" si="162"/>
        <v>44872</v>
      </c>
      <c r="DK22" s="24"/>
      <c r="DL22" s="5">
        <f t="shared" si="163"/>
        <v>44857</v>
      </c>
      <c r="DM22" s="5">
        <f t="shared" si="164"/>
        <v>44862</v>
      </c>
      <c r="DN22" s="28">
        <f t="shared" si="59"/>
        <v>44862</v>
      </c>
      <c r="DO22" s="5">
        <f t="shared" si="165"/>
        <v>44866</v>
      </c>
      <c r="DP22" s="5">
        <f t="shared" si="166"/>
        <v>44888</v>
      </c>
      <c r="DQ22" s="5">
        <f t="shared" si="60"/>
        <v>44888</v>
      </c>
      <c r="DR22" s="5">
        <f t="shared" si="61"/>
        <v>44893</v>
      </c>
      <c r="DS22" s="5">
        <f t="shared" si="62"/>
        <v>44896</v>
      </c>
      <c r="DT22" s="12">
        <f t="shared" si="167"/>
        <v>44900</v>
      </c>
      <c r="DU22" s="24"/>
      <c r="DV22" s="5">
        <f t="shared" si="168"/>
        <v>44885</v>
      </c>
      <c r="DW22" s="5">
        <f t="shared" si="169"/>
        <v>44890</v>
      </c>
      <c r="DX22" s="28">
        <f t="shared" si="64"/>
        <v>44890</v>
      </c>
      <c r="DY22" s="5">
        <f t="shared" si="170"/>
        <v>44894</v>
      </c>
      <c r="DZ22" s="5">
        <f t="shared" si="171"/>
        <v>44916</v>
      </c>
      <c r="EA22" s="5">
        <f t="shared" si="65"/>
        <v>44916</v>
      </c>
      <c r="EB22" s="5">
        <f t="shared" si="66"/>
        <v>44921</v>
      </c>
      <c r="EC22" s="5">
        <f t="shared" si="67"/>
        <v>44924</v>
      </c>
      <c r="ED22" s="12">
        <f t="shared" si="172"/>
        <v>44928</v>
      </c>
      <c r="EE22" s="24"/>
      <c r="EF22" s="37"/>
      <c r="EG22" s="37"/>
      <c r="EH22" s="37"/>
      <c r="EI22" s="37"/>
      <c r="EJ22" s="37"/>
      <c r="EK22" s="37"/>
    </row>
    <row r="23" spans="1:141" ht="11.25" customHeight="1">
      <c r="A23" s="4" t="s">
        <v>56</v>
      </c>
      <c r="B23" s="4" t="s">
        <v>57</v>
      </c>
      <c r="C23" s="3">
        <f t="shared" si="0"/>
        <v>52</v>
      </c>
      <c r="D23" s="49">
        <f t="shared" ref="D23" si="282">N23-F23</f>
        <v>73</v>
      </c>
      <c r="E23" s="41"/>
      <c r="F23" s="5">
        <f t="shared" si="109"/>
        <v>44519</v>
      </c>
      <c r="G23" s="5">
        <f>H23</f>
        <v>44524</v>
      </c>
      <c r="H23" s="28">
        <f t="shared" ref="H23" si="283">I23-OriginLoad</f>
        <v>44524</v>
      </c>
      <c r="I23" s="5">
        <f>J23-$C23</f>
        <v>44528</v>
      </c>
      <c r="J23" s="5">
        <f>K23</f>
        <v>44580</v>
      </c>
      <c r="K23" s="5">
        <f t="shared" si="4"/>
        <v>44580</v>
      </c>
      <c r="L23" s="5">
        <f t="shared" ref="L23" si="284">M23-TransloadDays</f>
        <v>44585</v>
      </c>
      <c r="M23" s="5">
        <f t="shared" si="6"/>
        <v>44588</v>
      </c>
      <c r="N23" s="12">
        <f t="shared" si="7"/>
        <v>44592</v>
      </c>
      <c r="O23" s="24"/>
      <c r="P23" s="5">
        <f t="shared" si="113"/>
        <v>44547</v>
      </c>
      <c r="Q23" s="5">
        <f>R23</f>
        <v>44552</v>
      </c>
      <c r="R23" s="28">
        <f t="shared" ref="R23" si="285">S23-OriginLoad</f>
        <v>44552</v>
      </c>
      <c r="S23" s="5">
        <f>T23-$C23</f>
        <v>44556</v>
      </c>
      <c r="T23" s="5">
        <f>U23</f>
        <v>44608</v>
      </c>
      <c r="U23" s="5">
        <f t="shared" si="10"/>
        <v>44608</v>
      </c>
      <c r="V23" s="5">
        <f t="shared" ref="V23" si="286">W23-TransloadDays</f>
        <v>44613</v>
      </c>
      <c r="W23" s="5">
        <f t="shared" si="12"/>
        <v>44616</v>
      </c>
      <c r="X23" s="12">
        <f>$P$1</f>
        <v>44620</v>
      </c>
      <c r="Y23" s="24"/>
      <c r="Z23" s="5">
        <f t="shared" si="118"/>
        <v>44569</v>
      </c>
      <c r="AA23" s="5">
        <f>AB23</f>
        <v>44574</v>
      </c>
      <c r="AB23" s="28">
        <f t="shared" ref="AB23" si="287">AC23-OriginLoad</f>
        <v>44574</v>
      </c>
      <c r="AC23" s="5">
        <f>AD23-$C23</f>
        <v>44578</v>
      </c>
      <c r="AD23" s="5">
        <f>AE23</f>
        <v>44630</v>
      </c>
      <c r="AE23" s="5">
        <f t="shared" si="15"/>
        <v>44630</v>
      </c>
      <c r="AF23" s="5">
        <f t="shared" ref="AF23" si="288">AG23-TransloadDays</f>
        <v>44635</v>
      </c>
      <c r="AG23" s="5">
        <f t="shared" ref="AG23" si="289">AH23-RailDays</f>
        <v>44638</v>
      </c>
      <c r="AH23" s="12">
        <f>$Z$1</f>
        <v>44648</v>
      </c>
      <c r="AI23" s="24"/>
      <c r="AJ23" s="5">
        <f t="shared" si="123"/>
        <v>44603</v>
      </c>
      <c r="AK23" s="5">
        <f>AL23</f>
        <v>44608</v>
      </c>
      <c r="AL23" s="28">
        <f t="shared" ref="AL23" si="290">AM23-OriginLoad</f>
        <v>44608</v>
      </c>
      <c r="AM23" s="5">
        <f>AN23-$C23</f>
        <v>44612</v>
      </c>
      <c r="AN23" s="5">
        <f>AO23</f>
        <v>44664</v>
      </c>
      <c r="AO23" s="5">
        <f t="shared" si="20"/>
        <v>44664</v>
      </c>
      <c r="AP23" s="5">
        <f t="shared" ref="AP23" si="291">AQ23-TransloadDays</f>
        <v>44669</v>
      </c>
      <c r="AQ23" s="5">
        <f t="shared" si="22"/>
        <v>44672</v>
      </c>
      <c r="AR23" s="12">
        <f>$AJ$1</f>
        <v>44676</v>
      </c>
      <c r="AS23" s="24"/>
      <c r="AT23" s="5">
        <f t="shared" si="128"/>
        <v>44631</v>
      </c>
      <c r="AU23" s="5">
        <f>AV23</f>
        <v>44636</v>
      </c>
      <c r="AV23" s="28">
        <f t="shared" ref="AV23" si="292">AW23-OriginLoad</f>
        <v>44636</v>
      </c>
      <c r="AW23" s="5">
        <f>AX23-$C23</f>
        <v>44640</v>
      </c>
      <c r="AX23" s="5">
        <f>AY23</f>
        <v>44692</v>
      </c>
      <c r="AY23" s="5">
        <f t="shared" si="25"/>
        <v>44692</v>
      </c>
      <c r="AZ23" s="5">
        <f t="shared" ref="AZ23" si="293">BA23-TransloadDays</f>
        <v>44697</v>
      </c>
      <c r="BA23" s="5">
        <f t="shared" si="27"/>
        <v>44700</v>
      </c>
      <c r="BB23" s="12">
        <f>$AT$1</f>
        <v>44704</v>
      </c>
      <c r="BC23" s="24"/>
      <c r="BD23" s="5">
        <f t="shared" si="133"/>
        <v>44659</v>
      </c>
      <c r="BE23" s="5">
        <f>BF23</f>
        <v>44664</v>
      </c>
      <c r="BF23" s="28">
        <f t="shared" ref="BF23" si="294">BG23-OriginLoad</f>
        <v>44664</v>
      </c>
      <c r="BG23" s="5">
        <f>BH23-$C23</f>
        <v>44668</v>
      </c>
      <c r="BH23" s="5">
        <f>BI23</f>
        <v>44720</v>
      </c>
      <c r="BI23" s="5">
        <f t="shared" si="30"/>
        <v>44720</v>
      </c>
      <c r="BJ23" s="5">
        <f t="shared" ref="BJ23" si="295">BK23-TransloadDays</f>
        <v>44725</v>
      </c>
      <c r="BK23" s="5">
        <f t="shared" si="32"/>
        <v>44728</v>
      </c>
      <c r="BL23" s="12">
        <f>$BD$1</f>
        <v>44732</v>
      </c>
      <c r="BM23" s="24"/>
      <c r="BN23" s="5">
        <f t="shared" si="138"/>
        <v>44687</v>
      </c>
      <c r="BO23" s="5">
        <f>BP23</f>
        <v>44692</v>
      </c>
      <c r="BP23" s="28">
        <f t="shared" ref="BP23" si="296">BQ23-OriginLoad</f>
        <v>44692</v>
      </c>
      <c r="BQ23" s="5">
        <f>BR23-$C23</f>
        <v>44696</v>
      </c>
      <c r="BR23" s="5">
        <f>BS23</f>
        <v>44748</v>
      </c>
      <c r="BS23" s="5">
        <f t="shared" si="35"/>
        <v>44748</v>
      </c>
      <c r="BT23" s="5">
        <f t="shared" ref="BT23" si="297">BU23-TransloadDays</f>
        <v>44753</v>
      </c>
      <c r="BU23" s="5">
        <f t="shared" si="37"/>
        <v>44756</v>
      </c>
      <c r="BV23" s="12">
        <f>$BN$1</f>
        <v>44760</v>
      </c>
      <c r="BW23" s="24"/>
      <c r="BX23" s="5">
        <f t="shared" si="143"/>
        <v>44715</v>
      </c>
      <c r="BY23" s="5">
        <f>BZ23</f>
        <v>44720</v>
      </c>
      <c r="BZ23" s="28">
        <f t="shared" ref="BZ23" si="298">CA23-OriginLoad</f>
        <v>44720</v>
      </c>
      <c r="CA23" s="5">
        <f>CB23-$C23</f>
        <v>44724</v>
      </c>
      <c r="CB23" s="5">
        <f>CC23</f>
        <v>44776</v>
      </c>
      <c r="CC23" s="5">
        <f t="shared" si="40"/>
        <v>44776</v>
      </c>
      <c r="CD23" s="5">
        <f t="shared" ref="CD23" si="299">CE23-TransloadDays</f>
        <v>44781</v>
      </c>
      <c r="CE23" s="5">
        <f t="shared" si="42"/>
        <v>44784</v>
      </c>
      <c r="CF23" s="12">
        <f>$BX$1</f>
        <v>44788</v>
      </c>
      <c r="CG23" s="24"/>
      <c r="CH23" s="5">
        <f t="shared" si="148"/>
        <v>44743</v>
      </c>
      <c r="CI23" s="5">
        <f>CJ23</f>
        <v>44748</v>
      </c>
      <c r="CJ23" s="28">
        <f t="shared" ref="CJ23" si="300">CK23-OriginLoad</f>
        <v>44748</v>
      </c>
      <c r="CK23" s="5">
        <f>CL23-$C23</f>
        <v>44752</v>
      </c>
      <c r="CL23" s="5">
        <f>CM23</f>
        <v>44804</v>
      </c>
      <c r="CM23" s="5">
        <f t="shared" si="45"/>
        <v>44804</v>
      </c>
      <c r="CN23" s="5">
        <f t="shared" ref="CN23" si="301">CO23-TransloadDays</f>
        <v>44809</v>
      </c>
      <c r="CO23" s="5">
        <f t="shared" si="47"/>
        <v>44812</v>
      </c>
      <c r="CP23" s="12">
        <f>$CH$1</f>
        <v>44816</v>
      </c>
      <c r="CQ23" s="24"/>
      <c r="CR23" s="5">
        <f t="shared" si="153"/>
        <v>44771</v>
      </c>
      <c r="CS23" s="5">
        <f>CT23</f>
        <v>44776</v>
      </c>
      <c r="CT23" s="28">
        <f t="shared" ref="CT23" si="302">CU23-OriginLoad</f>
        <v>44776</v>
      </c>
      <c r="CU23" s="5">
        <f>CV23-$C23</f>
        <v>44780</v>
      </c>
      <c r="CV23" s="5">
        <f>CW23</f>
        <v>44832</v>
      </c>
      <c r="CW23" s="5">
        <f t="shared" si="50"/>
        <v>44832</v>
      </c>
      <c r="CX23" s="5">
        <f t="shared" ref="CX23" si="303">CY23-TransloadDays</f>
        <v>44837</v>
      </c>
      <c r="CY23" s="5">
        <f t="shared" si="52"/>
        <v>44840</v>
      </c>
      <c r="CZ23" s="12">
        <f>$CR$1</f>
        <v>44844</v>
      </c>
      <c r="DA23" s="24"/>
      <c r="DB23" s="5">
        <f t="shared" si="158"/>
        <v>44799</v>
      </c>
      <c r="DC23" s="5">
        <f>DD23</f>
        <v>44804</v>
      </c>
      <c r="DD23" s="28">
        <f t="shared" ref="DD23" si="304">DE23-OriginLoad</f>
        <v>44804</v>
      </c>
      <c r="DE23" s="5">
        <f>DF23-$C23</f>
        <v>44808</v>
      </c>
      <c r="DF23" s="5">
        <f>DG23</f>
        <v>44860</v>
      </c>
      <c r="DG23" s="5">
        <f t="shared" si="55"/>
        <v>44860</v>
      </c>
      <c r="DH23" s="5">
        <f t="shared" ref="DH23" si="305">DI23-TransloadDays</f>
        <v>44865</v>
      </c>
      <c r="DI23" s="5">
        <f t="shared" si="57"/>
        <v>44868</v>
      </c>
      <c r="DJ23" s="12">
        <f>$DB$1</f>
        <v>44872</v>
      </c>
      <c r="DK23" s="24"/>
      <c r="DL23" s="5">
        <f t="shared" si="163"/>
        <v>44827</v>
      </c>
      <c r="DM23" s="5">
        <f>DN23</f>
        <v>44832</v>
      </c>
      <c r="DN23" s="28">
        <f t="shared" ref="DN23" si="306">DO23-OriginLoad</f>
        <v>44832</v>
      </c>
      <c r="DO23" s="5">
        <f>DP23-$C23</f>
        <v>44836</v>
      </c>
      <c r="DP23" s="5">
        <f>DQ23</f>
        <v>44888</v>
      </c>
      <c r="DQ23" s="5">
        <f t="shared" si="60"/>
        <v>44888</v>
      </c>
      <c r="DR23" s="5">
        <f t="shared" ref="DR23" si="307">DS23-TransloadDays</f>
        <v>44893</v>
      </c>
      <c r="DS23" s="5">
        <f t="shared" si="62"/>
        <v>44896</v>
      </c>
      <c r="DT23" s="12">
        <f>$DL$1</f>
        <v>44900</v>
      </c>
      <c r="DU23" s="24"/>
      <c r="DV23" s="5">
        <f t="shared" si="168"/>
        <v>44855</v>
      </c>
      <c r="DW23" s="5">
        <f>DX23</f>
        <v>44860</v>
      </c>
      <c r="DX23" s="28">
        <f t="shared" ref="DX23" si="308">DY23-OriginLoad</f>
        <v>44860</v>
      </c>
      <c r="DY23" s="5">
        <f>DZ23-$C23</f>
        <v>44864</v>
      </c>
      <c r="DZ23" s="5">
        <f>EA23</f>
        <v>44916</v>
      </c>
      <c r="EA23" s="5">
        <f t="shared" si="65"/>
        <v>44916</v>
      </c>
      <c r="EB23" s="5">
        <f t="shared" ref="EB23" si="309">EC23-TransloadDays</f>
        <v>44921</v>
      </c>
      <c r="EC23" s="5">
        <f t="shared" si="67"/>
        <v>44924</v>
      </c>
      <c r="ED23" s="12">
        <f>$DV$1</f>
        <v>44928</v>
      </c>
      <c r="EE23" s="24"/>
      <c r="EF23" s="37"/>
      <c r="EG23" s="37"/>
      <c r="EH23" s="37"/>
      <c r="EI23" s="37"/>
      <c r="EJ23" s="37"/>
      <c r="EK23" s="37"/>
    </row>
    <row r="24" spans="1:141" ht="11.25" customHeight="1">
      <c r="A24" s="4" t="s">
        <v>112</v>
      </c>
      <c r="B24" s="4" t="s">
        <v>57</v>
      </c>
      <c r="C24" s="3">
        <f t="shared" si="0"/>
        <v>45</v>
      </c>
      <c r="D24" s="49">
        <f t="shared" si="1"/>
        <v>66</v>
      </c>
      <c r="E24" s="41"/>
      <c r="F24" s="5">
        <f t="shared" si="109"/>
        <v>44526</v>
      </c>
      <c r="G24" s="5">
        <f t="shared" si="110"/>
        <v>44531</v>
      </c>
      <c r="H24" s="28">
        <f t="shared" si="3"/>
        <v>44531</v>
      </c>
      <c r="I24" s="5">
        <f t="shared" si="111"/>
        <v>44535</v>
      </c>
      <c r="J24" s="5">
        <f t="shared" si="112"/>
        <v>44580</v>
      </c>
      <c r="K24" s="5">
        <f t="shared" si="4"/>
        <v>44580</v>
      </c>
      <c r="L24" s="5">
        <f t="shared" si="5"/>
        <v>44585</v>
      </c>
      <c r="M24" s="5">
        <f t="shared" si="6"/>
        <v>44588</v>
      </c>
      <c r="N24" s="12">
        <f t="shared" si="7"/>
        <v>44592</v>
      </c>
      <c r="O24" s="24"/>
      <c r="P24" s="5">
        <f t="shared" si="113"/>
        <v>44554</v>
      </c>
      <c r="Q24" s="5">
        <f t="shared" si="114"/>
        <v>44559</v>
      </c>
      <c r="R24" s="28">
        <f t="shared" si="9"/>
        <v>44559</v>
      </c>
      <c r="S24" s="5">
        <f t="shared" si="115"/>
        <v>44563</v>
      </c>
      <c r="T24" s="5">
        <f t="shared" si="116"/>
        <v>44608</v>
      </c>
      <c r="U24" s="5">
        <f t="shared" si="10"/>
        <v>44608</v>
      </c>
      <c r="V24" s="5">
        <f t="shared" si="11"/>
        <v>44613</v>
      </c>
      <c r="W24" s="5">
        <f t="shared" si="12"/>
        <v>44616</v>
      </c>
      <c r="X24" s="12">
        <f t="shared" si="117"/>
        <v>44620</v>
      </c>
      <c r="Y24" s="24"/>
      <c r="Z24" s="5">
        <f t="shared" si="118"/>
        <v>44576</v>
      </c>
      <c r="AA24" s="5">
        <f t="shared" si="119"/>
        <v>44581</v>
      </c>
      <c r="AB24" s="28">
        <f t="shared" si="14"/>
        <v>44581</v>
      </c>
      <c r="AC24" s="5">
        <f t="shared" si="120"/>
        <v>44585</v>
      </c>
      <c r="AD24" s="5">
        <f t="shared" si="121"/>
        <v>44630</v>
      </c>
      <c r="AE24" s="5">
        <f t="shared" si="15"/>
        <v>44630</v>
      </c>
      <c r="AF24" s="5">
        <f t="shared" si="16"/>
        <v>44635</v>
      </c>
      <c r="AG24" s="5">
        <f t="shared" si="17"/>
        <v>44638</v>
      </c>
      <c r="AH24" s="12">
        <f t="shared" si="122"/>
        <v>44648</v>
      </c>
      <c r="AI24" s="24"/>
      <c r="AJ24" s="5">
        <f t="shared" si="123"/>
        <v>44610</v>
      </c>
      <c r="AK24" s="5">
        <f t="shared" si="124"/>
        <v>44615</v>
      </c>
      <c r="AL24" s="28">
        <f t="shared" si="19"/>
        <v>44615</v>
      </c>
      <c r="AM24" s="5">
        <f t="shared" si="125"/>
        <v>44619</v>
      </c>
      <c r="AN24" s="5">
        <f t="shared" si="126"/>
        <v>44664</v>
      </c>
      <c r="AO24" s="5">
        <f t="shared" si="20"/>
        <v>44664</v>
      </c>
      <c r="AP24" s="5">
        <f t="shared" si="21"/>
        <v>44669</v>
      </c>
      <c r="AQ24" s="5">
        <f t="shared" si="22"/>
        <v>44672</v>
      </c>
      <c r="AR24" s="12">
        <f t="shared" si="127"/>
        <v>44676</v>
      </c>
      <c r="AS24" s="24"/>
      <c r="AT24" s="5">
        <f t="shared" si="128"/>
        <v>44638</v>
      </c>
      <c r="AU24" s="5">
        <f t="shared" si="129"/>
        <v>44643</v>
      </c>
      <c r="AV24" s="28">
        <f t="shared" si="24"/>
        <v>44643</v>
      </c>
      <c r="AW24" s="5">
        <f t="shared" si="130"/>
        <v>44647</v>
      </c>
      <c r="AX24" s="5">
        <f t="shared" si="131"/>
        <v>44692</v>
      </c>
      <c r="AY24" s="5">
        <f t="shared" si="25"/>
        <v>44692</v>
      </c>
      <c r="AZ24" s="5">
        <f t="shared" si="26"/>
        <v>44697</v>
      </c>
      <c r="BA24" s="5">
        <f t="shared" si="27"/>
        <v>44700</v>
      </c>
      <c r="BB24" s="12">
        <f t="shared" si="132"/>
        <v>44704</v>
      </c>
      <c r="BC24" s="24"/>
      <c r="BD24" s="5">
        <f t="shared" si="133"/>
        <v>44666</v>
      </c>
      <c r="BE24" s="5">
        <f t="shared" si="134"/>
        <v>44671</v>
      </c>
      <c r="BF24" s="28">
        <f t="shared" si="29"/>
        <v>44671</v>
      </c>
      <c r="BG24" s="5">
        <f t="shared" si="135"/>
        <v>44675</v>
      </c>
      <c r="BH24" s="5">
        <f t="shared" si="136"/>
        <v>44720</v>
      </c>
      <c r="BI24" s="5">
        <f t="shared" si="30"/>
        <v>44720</v>
      </c>
      <c r="BJ24" s="5">
        <f t="shared" si="31"/>
        <v>44725</v>
      </c>
      <c r="BK24" s="5">
        <f t="shared" si="32"/>
        <v>44728</v>
      </c>
      <c r="BL24" s="12">
        <f t="shared" si="137"/>
        <v>44732</v>
      </c>
      <c r="BM24" s="24"/>
      <c r="BN24" s="5">
        <f t="shared" si="138"/>
        <v>44694</v>
      </c>
      <c r="BO24" s="5">
        <f t="shared" si="139"/>
        <v>44699</v>
      </c>
      <c r="BP24" s="28">
        <f t="shared" si="34"/>
        <v>44699</v>
      </c>
      <c r="BQ24" s="5">
        <f t="shared" si="140"/>
        <v>44703</v>
      </c>
      <c r="BR24" s="5">
        <f t="shared" si="141"/>
        <v>44748</v>
      </c>
      <c r="BS24" s="5">
        <f t="shared" si="35"/>
        <v>44748</v>
      </c>
      <c r="BT24" s="5">
        <f t="shared" si="36"/>
        <v>44753</v>
      </c>
      <c r="BU24" s="5">
        <f t="shared" si="37"/>
        <v>44756</v>
      </c>
      <c r="BV24" s="12">
        <f t="shared" si="142"/>
        <v>44760</v>
      </c>
      <c r="BW24" s="24"/>
      <c r="BX24" s="5">
        <f t="shared" si="143"/>
        <v>44722</v>
      </c>
      <c r="BY24" s="5">
        <f t="shared" si="144"/>
        <v>44727</v>
      </c>
      <c r="BZ24" s="28">
        <f t="shared" si="39"/>
        <v>44727</v>
      </c>
      <c r="CA24" s="5">
        <f t="shared" si="145"/>
        <v>44731</v>
      </c>
      <c r="CB24" s="5">
        <f t="shared" si="146"/>
        <v>44776</v>
      </c>
      <c r="CC24" s="5">
        <f t="shared" si="40"/>
        <v>44776</v>
      </c>
      <c r="CD24" s="5">
        <f t="shared" si="41"/>
        <v>44781</v>
      </c>
      <c r="CE24" s="5">
        <f t="shared" si="42"/>
        <v>44784</v>
      </c>
      <c r="CF24" s="12">
        <f t="shared" si="147"/>
        <v>44788</v>
      </c>
      <c r="CG24" s="24"/>
      <c r="CH24" s="5">
        <f t="shared" si="148"/>
        <v>44750</v>
      </c>
      <c r="CI24" s="5">
        <f t="shared" si="149"/>
        <v>44755</v>
      </c>
      <c r="CJ24" s="28">
        <f t="shared" si="44"/>
        <v>44755</v>
      </c>
      <c r="CK24" s="5">
        <f t="shared" si="150"/>
        <v>44759</v>
      </c>
      <c r="CL24" s="5">
        <f t="shared" si="151"/>
        <v>44804</v>
      </c>
      <c r="CM24" s="5">
        <f t="shared" si="45"/>
        <v>44804</v>
      </c>
      <c r="CN24" s="5">
        <f t="shared" si="46"/>
        <v>44809</v>
      </c>
      <c r="CO24" s="5">
        <f t="shared" si="47"/>
        <v>44812</v>
      </c>
      <c r="CP24" s="12">
        <f t="shared" si="152"/>
        <v>44816</v>
      </c>
      <c r="CQ24" s="24"/>
      <c r="CR24" s="5">
        <f t="shared" si="153"/>
        <v>44778</v>
      </c>
      <c r="CS24" s="5">
        <f t="shared" si="154"/>
        <v>44783</v>
      </c>
      <c r="CT24" s="28">
        <f t="shared" si="49"/>
        <v>44783</v>
      </c>
      <c r="CU24" s="5">
        <f t="shared" si="155"/>
        <v>44787</v>
      </c>
      <c r="CV24" s="5">
        <f t="shared" si="156"/>
        <v>44832</v>
      </c>
      <c r="CW24" s="5">
        <f t="shared" si="50"/>
        <v>44832</v>
      </c>
      <c r="CX24" s="5">
        <f t="shared" si="51"/>
        <v>44837</v>
      </c>
      <c r="CY24" s="5">
        <f t="shared" si="52"/>
        <v>44840</v>
      </c>
      <c r="CZ24" s="12">
        <f t="shared" si="157"/>
        <v>44844</v>
      </c>
      <c r="DA24" s="24"/>
      <c r="DB24" s="5">
        <f t="shared" si="158"/>
        <v>44806</v>
      </c>
      <c r="DC24" s="5">
        <f t="shared" si="159"/>
        <v>44811</v>
      </c>
      <c r="DD24" s="28">
        <f t="shared" si="54"/>
        <v>44811</v>
      </c>
      <c r="DE24" s="5">
        <f t="shared" si="160"/>
        <v>44815</v>
      </c>
      <c r="DF24" s="5">
        <f t="shared" si="161"/>
        <v>44860</v>
      </c>
      <c r="DG24" s="5">
        <f t="shared" si="55"/>
        <v>44860</v>
      </c>
      <c r="DH24" s="5">
        <f t="shared" si="56"/>
        <v>44865</v>
      </c>
      <c r="DI24" s="5">
        <f t="shared" si="57"/>
        <v>44868</v>
      </c>
      <c r="DJ24" s="12">
        <f t="shared" si="162"/>
        <v>44872</v>
      </c>
      <c r="DK24" s="24"/>
      <c r="DL24" s="5">
        <f t="shared" si="163"/>
        <v>44834</v>
      </c>
      <c r="DM24" s="5">
        <f t="shared" si="164"/>
        <v>44839</v>
      </c>
      <c r="DN24" s="28">
        <f t="shared" si="59"/>
        <v>44839</v>
      </c>
      <c r="DO24" s="5">
        <f t="shared" si="165"/>
        <v>44843</v>
      </c>
      <c r="DP24" s="5">
        <f t="shared" si="166"/>
        <v>44888</v>
      </c>
      <c r="DQ24" s="5">
        <f t="shared" si="60"/>
        <v>44888</v>
      </c>
      <c r="DR24" s="5">
        <f t="shared" si="61"/>
        <v>44893</v>
      </c>
      <c r="DS24" s="5">
        <f t="shared" si="62"/>
        <v>44896</v>
      </c>
      <c r="DT24" s="12">
        <f t="shared" si="167"/>
        <v>44900</v>
      </c>
      <c r="DU24" s="24"/>
      <c r="DV24" s="5">
        <f t="shared" si="168"/>
        <v>44862</v>
      </c>
      <c r="DW24" s="5">
        <f t="shared" si="169"/>
        <v>44867</v>
      </c>
      <c r="DX24" s="28">
        <f t="shared" si="64"/>
        <v>44867</v>
      </c>
      <c r="DY24" s="5">
        <f t="shared" si="170"/>
        <v>44871</v>
      </c>
      <c r="DZ24" s="5">
        <f t="shared" si="171"/>
        <v>44916</v>
      </c>
      <c r="EA24" s="5">
        <f t="shared" si="65"/>
        <v>44916</v>
      </c>
      <c r="EB24" s="5">
        <f t="shared" si="66"/>
        <v>44921</v>
      </c>
      <c r="EC24" s="5">
        <f t="shared" si="67"/>
        <v>44924</v>
      </c>
      <c r="ED24" s="12">
        <f t="shared" si="172"/>
        <v>44928</v>
      </c>
      <c r="EE24" s="24"/>
      <c r="EF24" s="37"/>
      <c r="EG24" s="37"/>
      <c r="EH24" s="37"/>
      <c r="EI24" s="37"/>
      <c r="EJ24" s="37"/>
      <c r="EK24" s="37"/>
    </row>
    <row r="25" spans="1:141" ht="11.25" customHeight="1">
      <c r="A25" s="4" t="s">
        <v>118</v>
      </c>
      <c r="B25" s="4" t="s">
        <v>57</v>
      </c>
      <c r="C25" s="3">
        <f t="shared" si="0"/>
        <v>49</v>
      </c>
      <c r="D25" s="49">
        <f t="shared" si="1"/>
        <v>70</v>
      </c>
      <c r="E25" s="41"/>
      <c r="F25" s="5">
        <f t="shared" si="109"/>
        <v>44522</v>
      </c>
      <c r="G25" s="5">
        <f t="shared" si="110"/>
        <v>44527</v>
      </c>
      <c r="H25" s="28">
        <f t="shared" si="3"/>
        <v>44527</v>
      </c>
      <c r="I25" s="5">
        <f t="shared" si="111"/>
        <v>44531</v>
      </c>
      <c r="J25" s="5">
        <f t="shared" si="112"/>
        <v>44580</v>
      </c>
      <c r="K25" s="5">
        <f t="shared" si="4"/>
        <v>44580</v>
      </c>
      <c r="L25" s="5">
        <f t="shared" si="5"/>
        <v>44585</v>
      </c>
      <c r="M25" s="5">
        <f t="shared" si="6"/>
        <v>44588</v>
      </c>
      <c r="N25" s="12">
        <f t="shared" si="7"/>
        <v>44592</v>
      </c>
      <c r="O25" s="24"/>
      <c r="P25" s="5">
        <f t="shared" si="113"/>
        <v>44550</v>
      </c>
      <c r="Q25" s="5">
        <f t="shared" si="114"/>
        <v>44555</v>
      </c>
      <c r="R25" s="28">
        <f t="shared" si="9"/>
        <v>44555</v>
      </c>
      <c r="S25" s="5">
        <f t="shared" si="115"/>
        <v>44559</v>
      </c>
      <c r="T25" s="5">
        <f t="shared" si="116"/>
        <v>44608</v>
      </c>
      <c r="U25" s="5">
        <f t="shared" si="10"/>
        <v>44608</v>
      </c>
      <c r="V25" s="5">
        <f t="shared" si="11"/>
        <v>44613</v>
      </c>
      <c r="W25" s="5">
        <f t="shared" si="12"/>
        <v>44616</v>
      </c>
      <c r="X25" s="12">
        <f t="shared" si="117"/>
        <v>44620</v>
      </c>
      <c r="Y25" s="24"/>
      <c r="Z25" s="5">
        <f t="shared" si="118"/>
        <v>44572</v>
      </c>
      <c r="AA25" s="5">
        <f t="shared" si="119"/>
        <v>44577</v>
      </c>
      <c r="AB25" s="28">
        <f t="shared" si="14"/>
        <v>44577</v>
      </c>
      <c r="AC25" s="5">
        <f t="shared" si="120"/>
        <v>44581</v>
      </c>
      <c r="AD25" s="5">
        <f t="shared" si="121"/>
        <v>44630</v>
      </c>
      <c r="AE25" s="5">
        <f t="shared" si="15"/>
        <v>44630</v>
      </c>
      <c r="AF25" s="5">
        <f t="shared" si="16"/>
        <v>44635</v>
      </c>
      <c r="AG25" s="5">
        <f t="shared" si="17"/>
        <v>44638</v>
      </c>
      <c r="AH25" s="12">
        <f t="shared" si="122"/>
        <v>44648</v>
      </c>
      <c r="AI25" s="24"/>
      <c r="AJ25" s="5">
        <f t="shared" si="123"/>
        <v>44606</v>
      </c>
      <c r="AK25" s="5">
        <f t="shared" si="124"/>
        <v>44611</v>
      </c>
      <c r="AL25" s="28">
        <f t="shared" si="19"/>
        <v>44611</v>
      </c>
      <c r="AM25" s="5">
        <f t="shared" si="125"/>
        <v>44615</v>
      </c>
      <c r="AN25" s="5">
        <f t="shared" si="126"/>
        <v>44664</v>
      </c>
      <c r="AO25" s="5">
        <f t="shared" si="20"/>
        <v>44664</v>
      </c>
      <c r="AP25" s="5">
        <f t="shared" si="21"/>
        <v>44669</v>
      </c>
      <c r="AQ25" s="5">
        <f t="shared" si="22"/>
        <v>44672</v>
      </c>
      <c r="AR25" s="12">
        <f t="shared" si="127"/>
        <v>44676</v>
      </c>
      <c r="AS25" s="24"/>
      <c r="AT25" s="5">
        <f t="shared" si="128"/>
        <v>44634</v>
      </c>
      <c r="AU25" s="5">
        <f t="shared" si="129"/>
        <v>44639</v>
      </c>
      <c r="AV25" s="28">
        <f t="shared" si="24"/>
        <v>44639</v>
      </c>
      <c r="AW25" s="5">
        <f t="shared" si="130"/>
        <v>44643</v>
      </c>
      <c r="AX25" s="5">
        <f t="shared" si="131"/>
        <v>44692</v>
      </c>
      <c r="AY25" s="5">
        <f t="shared" si="25"/>
        <v>44692</v>
      </c>
      <c r="AZ25" s="5">
        <f t="shared" si="26"/>
        <v>44697</v>
      </c>
      <c r="BA25" s="5">
        <f t="shared" si="27"/>
        <v>44700</v>
      </c>
      <c r="BB25" s="12">
        <f t="shared" si="132"/>
        <v>44704</v>
      </c>
      <c r="BC25" s="24"/>
      <c r="BD25" s="5">
        <f t="shared" si="133"/>
        <v>44662</v>
      </c>
      <c r="BE25" s="5">
        <f t="shared" si="134"/>
        <v>44667</v>
      </c>
      <c r="BF25" s="28">
        <f t="shared" si="29"/>
        <v>44667</v>
      </c>
      <c r="BG25" s="5">
        <f t="shared" si="135"/>
        <v>44671</v>
      </c>
      <c r="BH25" s="5">
        <f t="shared" si="136"/>
        <v>44720</v>
      </c>
      <c r="BI25" s="5">
        <f t="shared" si="30"/>
        <v>44720</v>
      </c>
      <c r="BJ25" s="5">
        <f t="shared" si="31"/>
        <v>44725</v>
      </c>
      <c r="BK25" s="5">
        <f t="shared" si="32"/>
        <v>44728</v>
      </c>
      <c r="BL25" s="12">
        <f t="shared" si="137"/>
        <v>44732</v>
      </c>
      <c r="BM25" s="24"/>
      <c r="BN25" s="5">
        <f t="shared" si="138"/>
        <v>44690</v>
      </c>
      <c r="BO25" s="5">
        <f t="shared" si="139"/>
        <v>44695</v>
      </c>
      <c r="BP25" s="28">
        <f t="shared" si="34"/>
        <v>44695</v>
      </c>
      <c r="BQ25" s="5">
        <f t="shared" si="140"/>
        <v>44699</v>
      </c>
      <c r="BR25" s="5">
        <f t="shared" si="141"/>
        <v>44748</v>
      </c>
      <c r="BS25" s="5">
        <f t="shared" si="35"/>
        <v>44748</v>
      </c>
      <c r="BT25" s="5">
        <f t="shared" si="36"/>
        <v>44753</v>
      </c>
      <c r="BU25" s="5">
        <f t="shared" si="37"/>
        <v>44756</v>
      </c>
      <c r="BV25" s="12">
        <f t="shared" si="142"/>
        <v>44760</v>
      </c>
      <c r="BW25" s="24"/>
      <c r="BX25" s="5">
        <f t="shared" si="143"/>
        <v>44718</v>
      </c>
      <c r="BY25" s="5">
        <f t="shared" si="144"/>
        <v>44723</v>
      </c>
      <c r="BZ25" s="28">
        <f t="shared" si="39"/>
        <v>44723</v>
      </c>
      <c r="CA25" s="5">
        <f t="shared" si="145"/>
        <v>44727</v>
      </c>
      <c r="CB25" s="5">
        <f t="shared" si="146"/>
        <v>44776</v>
      </c>
      <c r="CC25" s="5">
        <f t="shared" si="40"/>
        <v>44776</v>
      </c>
      <c r="CD25" s="5">
        <f t="shared" si="41"/>
        <v>44781</v>
      </c>
      <c r="CE25" s="5">
        <f t="shared" si="42"/>
        <v>44784</v>
      </c>
      <c r="CF25" s="12">
        <f t="shared" si="147"/>
        <v>44788</v>
      </c>
      <c r="CG25" s="24"/>
      <c r="CH25" s="5">
        <f t="shared" si="148"/>
        <v>44746</v>
      </c>
      <c r="CI25" s="5">
        <f t="shared" si="149"/>
        <v>44751</v>
      </c>
      <c r="CJ25" s="28">
        <f t="shared" si="44"/>
        <v>44751</v>
      </c>
      <c r="CK25" s="5">
        <f t="shared" si="150"/>
        <v>44755</v>
      </c>
      <c r="CL25" s="5">
        <f t="shared" si="151"/>
        <v>44804</v>
      </c>
      <c r="CM25" s="5">
        <f t="shared" si="45"/>
        <v>44804</v>
      </c>
      <c r="CN25" s="5">
        <f t="shared" si="46"/>
        <v>44809</v>
      </c>
      <c r="CO25" s="5">
        <f t="shared" si="47"/>
        <v>44812</v>
      </c>
      <c r="CP25" s="12">
        <f t="shared" si="152"/>
        <v>44816</v>
      </c>
      <c r="CQ25" s="24"/>
      <c r="CR25" s="5">
        <f t="shared" si="153"/>
        <v>44774</v>
      </c>
      <c r="CS25" s="5">
        <f t="shared" si="154"/>
        <v>44779</v>
      </c>
      <c r="CT25" s="28">
        <f t="shared" si="49"/>
        <v>44779</v>
      </c>
      <c r="CU25" s="5">
        <f t="shared" si="155"/>
        <v>44783</v>
      </c>
      <c r="CV25" s="5">
        <f t="shared" si="156"/>
        <v>44832</v>
      </c>
      <c r="CW25" s="5">
        <f t="shared" si="50"/>
        <v>44832</v>
      </c>
      <c r="CX25" s="5">
        <f t="shared" si="51"/>
        <v>44837</v>
      </c>
      <c r="CY25" s="5">
        <f t="shared" si="52"/>
        <v>44840</v>
      </c>
      <c r="CZ25" s="12">
        <f t="shared" si="157"/>
        <v>44844</v>
      </c>
      <c r="DA25" s="24"/>
      <c r="DB25" s="5">
        <f t="shared" si="158"/>
        <v>44802</v>
      </c>
      <c r="DC25" s="5">
        <f t="shared" si="159"/>
        <v>44807</v>
      </c>
      <c r="DD25" s="28">
        <f t="shared" si="54"/>
        <v>44807</v>
      </c>
      <c r="DE25" s="5">
        <f t="shared" si="160"/>
        <v>44811</v>
      </c>
      <c r="DF25" s="5">
        <f t="shared" si="161"/>
        <v>44860</v>
      </c>
      <c r="DG25" s="5">
        <f t="shared" si="55"/>
        <v>44860</v>
      </c>
      <c r="DH25" s="5">
        <f t="shared" si="56"/>
        <v>44865</v>
      </c>
      <c r="DI25" s="5">
        <f t="shared" si="57"/>
        <v>44868</v>
      </c>
      <c r="DJ25" s="12">
        <f t="shared" si="162"/>
        <v>44872</v>
      </c>
      <c r="DK25" s="24"/>
      <c r="DL25" s="5">
        <f t="shared" si="163"/>
        <v>44830</v>
      </c>
      <c r="DM25" s="5">
        <f t="shared" si="164"/>
        <v>44835</v>
      </c>
      <c r="DN25" s="28">
        <f t="shared" si="59"/>
        <v>44835</v>
      </c>
      <c r="DO25" s="5">
        <f t="shared" si="165"/>
        <v>44839</v>
      </c>
      <c r="DP25" s="5">
        <f t="shared" si="166"/>
        <v>44888</v>
      </c>
      <c r="DQ25" s="5">
        <f t="shared" si="60"/>
        <v>44888</v>
      </c>
      <c r="DR25" s="5">
        <f t="shared" si="61"/>
        <v>44893</v>
      </c>
      <c r="DS25" s="5">
        <f t="shared" si="62"/>
        <v>44896</v>
      </c>
      <c r="DT25" s="12">
        <f t="shared" si="167"/>
        <v>44900</v>
      </c>
      <c r="DU25" s="24"/>
      <c r="DV25" s="5">
        <f t="shared" si="168"/>
        <v>44858</v>
      </c>
      <c r="DW25" s="5">
        <f t="shared" si="169"/>
        <v>44863</v>
      </c>
      <c r="DX25" s="28">
        <f t="shared" si="64"/>
        <v>44863</v>
      </c>
      <c r="DY25" s="5">
        <f t="shared" si="170"/>
        <v>44867</v>
      </c>
      <c r="DZ25" s="5">
        <f t="shared" si="171"/>
        <v>44916</v>
      </c>
      <c r="EA25" s="5">
        <f t="shared" si="65"/>
        <v>44916</v>
      </c>
      <c r="EB25" s="5">
        <f t="shared" si="66"/>
        <v>44921</v>
      </c>
      <c r="EC25" s="5">
        <f t="shared" si="67"/>
        <v>44924</v>
      </c>
      <c r="ED25" s="12">
        <f t="shared" si="172"/>
        <v>44928</v>
      </c>
      <c r="EE25" s="24"/>
      <c r="EF25" s="37"/>
      <c r="EG25" s="37"/>
      <c r="EH25" s="37"/>
      <c r="EI25" s="37"/>
      <c r="EJ25" s="37"/>
      <c r="EK25" s="37"/>
    </row>
    <row r="26" spans="1:141" ht="11.25" customHeight="1">
      <c r="A26" s="4" t="s">
        <v>142</v>
      </c>
      <c r="B26" s="4" t="s">
        <v>57</v>
      </c>
      <c r="C26" s="3">
        <f t="shared" si="0"/>
        <v>50</v>
      </c>
      <c r="D26" s="49">
        <f t="shared" ref="D26:D27" si="310">N26-F26</f>
        <v>71</v>
      </c>
      <c r="E26" s="41"/>
      <c r="F26" s="5">
        <f t="shared" si="109"/>
        <v>44521</v>
      </c>
      <c r="G26" s="5">
        <f>H26</f>
        <v>44526</v>
      </c>
      <c r="H26" s="28">
        <f t="shared" ref="H26:H27" si="311">I26-OriginLoad</f>
        <v>44526</v>
      </c>
      <c r="I26" s="5">
        <f>J26-$C26</f>
        <v>44530</v>
      </c>
      <c r="J26" s="5">
        <f>K26</f>
        <v>44580</v>
      </c>
      <c r="K26" s="5">
        <f t="shared" si="4"/>
        <v>44580</v>
      </c>
      <c r="L26" s="5">
        <f t="shared" ref="L26:L27" si="312">M26-TransloadDays</f>
        <v>44585</v>
      </c>
      <c r="M26" s="5">
        <f t="shared" si="6"/>
        <v>44588</v>
      </c>
      <c r="N26" s="12">
        <f t="shared" si="7"/>
        <v>44592</v>
      </c>
      <c r="O26" s="24"/>
      <c r="P26" s="5">
        <f t="shared" si="113"/>
        <v>44549</v>
      </c>
      <c r="Q26" s="5">
        <f>R26</f>
        <v>44554</v>
      </c>
      <c r="R26" s="28">
        <f t="shared" ref="R26:R27" si="313">S26-OriginLoad</f>
        <v>44554</v>
      </c>
      <c r="S26" s="5">
        <f>T26-$C26</f>
        <v>44558</v>
      </c>
      <c r="T26" s="5">
        <f>U26</f>
        <v>44608</v>
      </c>
      <c r="U26" s="5">
        <f t="shared" si="10"/>
        <v>44608</v>
      </c>
      <c r="V26" s="5">
        <f t="shared" ref="V26:V27" si="314">W26-TransloadDays</f>
        <v>44613</v>
      </c>
      <c r="W26" s="5">
        <f t="shared" si="12"/>
        <v>44616</v>
      </c>
      <c r="X26" s="12">
        <f>$P$1</f>
        <v>44620</v>
      </c>
      <c r="Y26" s="24"/>
      <c r="Z26" s="5">
        <f t="shared" si="118"/>
        <v>44571</v>
      </c>
      <c r="AA26" s="5">
        <f>AB26</f>
        <v>44576</v>
      </c>
      <c r="AB26" s="28">
        <f t="shared" ref="AB26:AB27" si="315">AC26-OriginLoad</f>
        <v>44576</v>
      </c>
      <c r="AC26" s="5">
        <f>AD26-$C26</f>
        <v>44580</v>
      </c>
      <c r="AD26" s="5">
        <f>AE26</f>
        <v>44630</v>
      </c>
      <c r="AE26" s="5">
        <f t="shared" si="15"/>
        <v>44630</v>
      </c>
      <c r="AF26" s="5">
        <f t="shared" ref="AF26:AF27" si="316">AG26-TransloadDays</f>
        <v>44635</v>
      </c>
      <c r="AG26" s="5">
        <f t="shared" ref="AG26:AG27" si="317">AH26-RailDays</f>
        <v>44638</v>
      </c>
      <c r="AH26" s="12">
        <f>$Z$1</f>
        <v>44648</v>
      </c>
      <c r="AI26" s="24"/>
      <c r="AJ26" s="5">
        <f t="shared" si="123"/>
        <v>44605</v>
      </c>
      <c r="AK26" s="5">
        <f>AL26</f>
        <v>44610</v>
      </c>
      <c r="AL26" s="28">
        <f t="shared" ref="AL26:AL27" si="318">AM26-OriginLoad</f>
        <v>44610</v>
      </c>
      <c r="AM26" s="5">
        <f>AN26-$C26</f>
        <v>44614</v>
      </c>
      <c r="AN26" s="5">
        <f>AO26</f>
        <v>44664</v>
      </c>
      <c r="AO26" s="5">
        <f t="shared" si="20"/>
        <v>44664</v>
      </c>
      <c r="AP26" s="5">
        <f t="shared" ref="AP26:AP27" si="319">AQ26-TransloadDays</f>
        <v>44669</v>
      </c>
      <c r="AQ26" s="5">
        <f t="shared" si="22"/>
        <v>44672</v>
      </c>
      <c r="AR26" s="12">
        <f>$AJ$1</f>
        <v>44676</v>
      </c>
      <c r="AS26" s="24"/>
      <c r="AT26" s="5">
        <f t="shared" si="128"/>
        <v>44633</v>
      </c>
      <c r="AU26" s="5">
        <f>AV26</f>
        <v>44638</v>
      </c>
      <c r="AV26" s="28">
        <f t="shared" ref="AV26:AV27" si="320">AW26-OriginLoad</f>
        <v>44638</v>
      </c>
      <c r="AW26" s="5">
        <f>AX26-$C26</f>
        <v>44642</v>
      </c>
      <c r="AX26" s="5">
        <f>AY26</f>
        <v>44692</v>
      </c>
      <c r="AY26" s="5">
        <f t="shared" si="25"/>
        <v>44692</v>
      </c>
      <c r="AZ26" s="5">
        <f t="shared" ref="AZ26:AZ27" si="321">BA26-TransloadDays</f>
        <v>44697</v>
      </c>
      <c r="BA26" s="5">
        <f t="shared" si="27"/>
        <v>44700</v>
      </c>
      <c r="BB26" s="12">
        <f>$AT$1</f>
        <v>44704</v>
      </c>
      <c r="BC26" s="24"/>
      <c r="BD26" s="5">
        <f t="shared" si="133"/>
        <v>44661</v>
      </c>
      <c r="BE26" s="5">
        <f>BF26</f>
        <v>44666</v>
      </c>
      <c r="BF26" s="28">
        <f t="shared" ref="BF26:BF27" si="322">BG26-OriginLoad</f>
        <v>44666</v>
      </c>
      <c r="BG26" s="5">
        <f>BH26-$C26</f>
        <v>44670</v>
      </c>
      <c r="BH26" s="5">
        <f>BI26</f>
        <v>44720</v>
      </c>
      <c r="BI26" s="5">
        <f t="shared" si="30"/>
        <v>44720</v>
      </c>
      <c r="BJ26" s="5">
        <f t="shared" ref="BJ26:BJ27" si="323">BK26-TransloadDays</f>
        <v>44725</v>
      </c>
      <c r="BK26" s="5">
        <f t="shared" si="32"/>
        <v>44728</v>
      </c>
      <c r="BL26" s="12">
        <f>$BD$1</f>
        <v>44732</v>
      </c>
      <c r="BM26" s="24"/>
      <c r="BN26" s="5">
        <f t="shared" si="138"/>
        <v>44689</v>
      </c>
      <c r="BO26" s="5">
        <f>BP26</f>
        <v>44694</v>
      </c>
      <c r="BP26" s="28">
        <f t="shared" ref="BP26:BP27" si="324">BQ26-OriginLoad</f>
        <v>44694</v>
      </c>
      <c r="BQ26" s="5">
        <f>BR26-$C26</f>
        <v>44698</v>
      </c>
      <c r="BR26" s="5">
        <f>BS26</f>
        <v>44748</v>
      </c>
      <c r="BS26" s="5">
        <f t="shared" si="35"/>
        <v>44748</v>
      </c>
      <c r="BT26" s="5">
        <f t="shared" ref="BT26:BT27" si="325">BU26-TransloadDays</f>
        <v>44753</v>
      </c>
      <c r="BU26" s="5">
        <f t="shared" si="37"/>
        <v>44756</v>
      </c>
      <c r="BV26" s="12">
        <f>$BN$1</f>
        <v>44760</v>
      </c>
      <c r="BW26" s="24"/>
      <c r="BX26" s="5">
        <f t="shared" si="143"/>
        <v>44717</v>
      </c>
      <c r="BY26" s="5">
        <f>BZ26</f>
        <v>44722</v>
      </c>
      <c r="BZ26" s="28">
        <f t="shared" ref="BZ26:BZ27" si="326">CA26-OriginLoad</f>
        <v>44722</v>
      </c>
      <c r="CA26" s="5">
        <f>CB26-$C26</f>
        <v>44726</v>
      </c>
      <c r="CB26" s="5">
        <f>CC26</f>
        <v>44776</v>
      </c>
      <c r="CC26" s="5">
        <f t="shared" si="40"/>
        <v>44776</v>
      </c>
      <c r="CD26" s="5">
        <f t="shared" ref="CD26:CD27" si="327">CE26-TransloadDays</f>
        <v>44781</v>
      </c>
      <c r="CE26" s="5">
        <f t="shared" si="42"/>
        <v>44784</v>
      </c>
      <c r="CF26" s="12">
        <f>$BX$1</f>
        <v>44788</v>
      </c>
      <c r="CG26" s="24"/>
      <c r="CH26" s="5">
        <f t="shared" si="148"/>
        <v>44745</v>
      </c>
      <c r="CI26" s="5">
        <f>CJ26</f>
        <v>44750</v>
      </c>
      <c r="CJ26" s="28">
        <f t="shared" ref="CJ26:CJ27" si="328">CK26-OriginLoad</f>
        <v>44750</v>
      </c>
      <c r="CK26" s="5">
        <f>CL26-$C26</f>
        <v>44754</v>
      </c>
      <c r="CL26" s="5">
        <f>CM26</f>
        <v>44804</v>
      </c>
      <c r="CM26" s="5">
        <f t="shared" si="45"/>
        <v>44804</v>
      </c>
      <c r="CN26" s="5">
        <f t="shared" ref="CN26:CN27" si="329">CO26-TransloadDays</f>
        <v>44809</v>
      </c>
      <c r="CO26" s="5">
        <f t="shared" si="47"/>
        <v>44812</v>
      </c>
      <c r="CP26" s="12">
        <f>$CH$1</f>
        <v>44816</v>
      </c>
      <c r="CQ26" s="24"/>
      <c r="CR26" s="5">
        <f t="shared" si="153"/>
        <v>44773</v>
      </c>
      <c r="CS26" s="5">
        <f>CT26</f>
        <v>44778</v>
      </c>
      <c r="CT26" s="28">
        <f t="shared" ref="CT26:CT27" si="330">CU26-OriginLoad</f>
        <v>44778</v>
      </c>
      <c r="CU26" s="5">
        <f>CV26-$C26</f>
        <v>44782</v>
      </c>
      <c r="CV26" s="5">
        <f>CW26</f>
        <v>44832</v>
      </c>
      <c r="CW26" s="5">
        <f t="shared" si="50"/>
        <v>44832</v>
      </c>
      <c r="CX26" s="5">
        <f t="shared" ref="CX26:CX27" si="331">CY26-TransloadDays</f>
        <v>44837</v>
      </c>
      <c r="CY26" s="5">
        <f t="shared" si="52"/>
        <v>44840</v>
      </c>
      <c r="CZ26" s="12">
        <f>$CR$1</f>
        <v>44844</v>
      </c>
      <c r="DA26" s="24"/>
      <c r="DB26" s="5">
        <f t="shared" si="158"/>
        <v>44801</v>
      </c>
      <c r="DC26" s="5">
        <f>DD26</f>
        <v>44806</v>
      </c>
      <c r="DD26" s="28">
        <f t="shared" ref="DD26:DD27" si="332">DE26-OriginLoad</f>
        <v>44806</v>
      </c>
      <c r="DE26" s="5">
        <f>DF26-$C26</f>
        <v>44810</v>
      </c>
      <c r="DF26" s="5">
        <f>DG26</f>
        <v>44860</v>
      </c>
      <c r="DG26" s="5">
        <f t="shared" si="55"/>
        <v>44860</v>
      </c>
      <c r="DH26" s="5">
        <f t="shared" ref="DH26:DH27" si="333">DI26-TransloadDays</f>
        <v>44865</v>
      </c>
      <c r="DI26" s="5">
        <f t="shared" si="57"/>
        <v>44868</v>
      </c>
      <c r="DJ26" s="12">
        <f>$DB$1</f>
        <v>44872</v>
      </c>
      <c r="DK26" s="24"/>
      <c r="DL26" s="5">
        <f t="shared" si="163"/>
        <v>44829</v>
      </c>
      <c r="DM26" s="5">
        <f>DN26</f>
        <v>44834</v>
      </c>
      <c r="DN26" s="28">
        <f t="shared" ref="DN26:DN27" si="334">DO26-OriginLoad</f>
        <v>44834</v>
      </c>
      <c r="DO26" s="5">
        <f>DP26-$C26</f>
        <v>44838</v>
      </c>
      <c r="DP26" s="5">
        <f>DQ26</f>
        <v>44888</v>
      </c>
      <c r="DQ26" s="5">
        <f t="shared" si="60"/>
        <v>44888</v>
      </c>
      <c r="DR26" s="5">
        <f t="shared" ref="DR26:DR27" si="335">DS26-TransloadDays</f>
        <v>44893</v>
      </c>
      <c r="DS26" s="5">
        <f t="shared" si="62"/>
        <v>44896</v>
      </c>
      <c r="DT26" s="12">
        <f>$DL$1</f>
        <v>44900</v>
      </c>
      <c r="DU26" s="24"/>
      <c r="DV26" s="5">
        <f t="shared" si="168"/>
        <v>44857</v>
      </c>
      <c r="DW26" s="5">
        <f>DX26</f>
        <v>44862</v>
      </c>
      <c r="DX26" s="28">
        <f t="shared" ref="DX26:DX27" si="336">DY26-OriginLoad</f>
        <v>44862</v>
      </c>
      <c r="DY26" s="5">
        <f>DZ26-$C26</f>
        <v>44866</v>
      </c>
      <c r="DZ26" s="5">
        <f>EA26</f>
        <v>44916</v>
      </c>
      <c r="EA26" s="5">
        <f t="shared" si="65"/>
        <v>44916</v>
      </c>
      <c r="EB26" s="5">
        <f t="shared" ref="EB26:EB27" si="337">EC26-TransloadDays</f>
        <v>44921</v>
      </c>
      <c r="EC26" s="5">
        <f t="shared" si="67"/>
        <v>44924</v>
      </c>
      <c r="ED26" s="12">
        <f>$DV$1</f>
        <v>44928</v>
      </c>
      <c r="EE26" s="24"/>
      <c r="EF26" s="37"/>
      <c r="EG26" s="37"/>
      <c r="EH26" s="37"/>
      <c r="EI26" s="37"/>
      <c r="EJ26" s="37"/>
      <c r="EK26" s="37"/>
    </row>
    <row r="27" spans="1:141" ht="11.25" customHeight="1">
      <c r="A27" s="4" t="s">
        <v>92</v>
      </c>
      <c r="B27" s="4" t="s">
        <v>93</v>
      </c>
      <c r="C27" s="3">
        <f t="shared" si="0"/>
        <v>44</v>
      </c>
      <c r="D27" s="49">
        <f t="shared" si="310"/>
        <v>65</v>
      </c>
      <c r="E27" s="41"/>
      <c r="F27" s="5">
        <f t="shared" si="109"/>
        <v>44527</v>
      </c>
      <c r="G27" s="5">
        <f>H27</f>
        <v>44532</v>
      </c>
      <c r="H27" s="28">
        <f t="shared" si="311"/>
        <v>44532</v>
      </c>
      <c r="I27" s="5">
        <f>J27-$C27</f>
        <v>44536</v>
      </c>
      <c r="J27" s="5">
        <f>K27</f>
        <v>44580</v>
      </c>
      <c r="K27" s="5">
        <f t="shared" si="4"/>
        <v>44580</v>
      </c>
      <c r="L27" s="5">
        <f t="shared" si="312"/>
        <v>44585</v>
      </c>
      <c r="M27" s="5">
        <f t="shared" si="6"/>
        <v>44588</v>
      </c>
      <c r="N27" s="12">
        <f t="shared" si="7"/>
        <v>44592</v>
      </c>
      <c r="O27" s="24"/>
      <c r="P27" s="5">
        <f t="shared" si="113"/>
        <v>44555</v>
      </c>
      <c r="Q27" s="5">
        <f>R27</f>
        <v>44560</v>
      </c>
      <c r="R27" s="28">
        <f t="shared" si="313"/>
        <v>44560</v>
      </c>
      <c r="S27" s="5">
        <f>T27-$C27</f>
        <v>44564</v>
      </c>
      <c r="T27" s="5">
        <f>U27</f>
        <v>44608</v>
      </c>
      <c r="U27" s="5">
        <f t="shared" si="10"/>
        <v>44608</v>
      </c>
      <c r="V27" s="5">
        <f t="shared" si="314"/>
        <v>44613</v>
      </c>
      <c r="W27" s="5">
        <f t="shared" si="12"/>
        <v>44616</v>
      </c>
      <c r="X27" s="12">
        <f>$P$1</f>
        <v>44620</v>
      </c>
      <c r="Y27" s="24"/>
      <c r="Z27" s="5">
        <f t="shared" si="118"/>
        <v>44577</v>
      </c>
      <c r="AA27" s="5">
        <f>AB27</f>
        <v>44582</v>
      </c>
      <c r="AB27" s="28">
        <f t="shared" si="315"/>
        <v>44582</v>
      </c>
      <c r="AC27" s="5">
        <f>AD27-$C27</f>
        <v>44586</v>
      </c>
      <c r="AD27" s="5">
        <f>AE27</f>
        <v>44630</v>
      </c>
      <c r="AE27" s="5">
        <f t="shared" si="15"/>
        <v>44630</v>
      </c>
      <c r="AF27" s="5">
        <f t="shared" si="316"/>
        <v>44635</v>
      </c>
      <c r="AG27" s="5">
        <f t="shared" si="317"/>
        <v>44638</v>
      </c>
      <c r="AH27" s="12">
        <f>$Z$1</f>
        <v>44648</v>
      </c>
      <c r="AI27" s="24"/>
      <c r="AJ27" s="5">
        <f t="shared" si="123"/>
        <v>44611</v>
      </c>
      <c r="AK27" s="5">
        <f>AL27</f>
        <v>44616</v>
      </c>
      <c r="AL27" s="28">
        <f t="shared" si="318"/>
        <v>44616</v>
      </c>
      <c r="AM27" s="5">
        <f>AN27-$C27</f>
        <v>44620</v>
      </c>
      <c r="AN27" s="5">
        <f>AO27</f>
        <v>44664</v>
      </c>
      <c r="AO27" s="5">
        <f t="shared" si="20"/>
        <v>44664</v>
      </c>
      <c r="AP27" s="5">
        <f t="shared" si="319"/>
        <v>44669</v>
      </c>
      <c r="AQ27" s="5">
        <f t="shared" si="22"/>
        <v>44672</v>
      </c>
      <c r="AR27" s="12">
        <f>$AJ$1</f>
        <v>44676</v>
      </c>
      <c r="AS27" s="24"/>
      <c r="AT27" s="5">
        <f t="shared" si="128"/>
        <v>44639</v>
      </c>
      <c r="AU27" s="5">
        <f>AV27</f>
        <v>44644</v>
      </c>
      <c r="AV27" s="28">
        <f t="shared" si="320"/>
        <v>44644</v>
      </c>
      <c r="AW27" s="5">
        <f>AX27-$C27</f>
        <v>44648</v>
      </c>
      <c r="AX27" s="5">
        <f>AY27</f>
        <v>44692</v>
      </c>
      <c r="AY27" s="5">
        <f t="shared" si="25"/>
        <v>44692</v>
      </c>
      <c r="AZ27" s="5">
        <f t="shared" si="321"/>
        <v>44697</v>
      </c>
      <c r="BA27" s="5">
        <f t="shared" si="27"/>
        <v>44700</v>
      </c>
      <c r="BB27" s="12">
        <f>$AT$1</f>
        <v>44704</v>
      </c>
      <c r="BC27" s="24"/>
      <c r="BD27" s="5">
        <f t="shared" si="133"/>
        <v>44667</v>
      </c>
      <c r="BE27" s="5">
        <f>BF27</f>
        <v>44672</v>
      </c>
      <c r="BF27" s="28">
        <f t="shared" si="322"/>
        <v>44672</v>
      </c>
      <c r="BG27" s="5">
        <f>BH27-$C27</f>
        <v>44676</v>
      </c>
      <c r="BH27" s="5">
        <f>BI27</f>
        <v>44720</v>
      </c>
      <c r="BI27" s="5">
        <f t="shared" si="30"/>
        <v>44720</v>
      </c>
      <c r="BJ27" s="5">
        <f t="shared" si="323"/>
        <v>44725</v>
      </c>
      <c r="BK27" s="5">
        <f t="shared" si="32"/>
        <v>44728</v>
      </c>
      <c r="BL27" s="12">
        <f>$BD$1</f>
        <v>44732</v>
      </c>
      <c r="BM27" s="24"/>
      <c r="BN27" s="5">
        <f t="shared" si="138"/>
        <v>44695</v>
      </c>
      <c r="BO27" s="5">
        <f>BP27</f>
        <v>44700</v>
      </c>
      <c r="BP27" s="28">
        <f t="shared" si="324"/>
        <v>44700</v>
      </c>
      <c r="BQ27" s="5">
        <f>BR27-$C27</f>
        <v>44704</v>
      </c>
      <c r="BR27" s="5">
        <f>BS27</f>
        <v>44748</v>
      </c>
      <c r="BS27" s="5">
        <f t="shared" si="35"/>
        <v>44748</v>
      </c>
      <c r="BT27" s="5">
        <f t="shared" si="325"/>
        <v>44753</v>
      </c>
      <c r="BU27" s="5">
        <f t="shared" si="37"/>
        <v>44756</v>
      </c>
      <c r="BV27" s="12">
        <f>$BN$1</f>
        <v>44760</v>
      </c>
      <c r="BW27" s="24"/>
      <c r="BX27" s="5">
        <f t="shared" si="143"/>
        <v>44723</v>
      </c>
      <c r="BY27" s="5">
        <f>BZ27</f>
        <v>44728</v>
      </c>
      <c r="BZ27" s="28">
        <f t="shared" si="326"/>
        <v>44728</v>
      </c>
      <c r="CA27" s="5">
        <f>CB27-$C27</f>
        <v>44732</v>
      </c>
      <c r="CB27" s="5">
        <f>CC27</f>
        <v>44776</v>
      </c>
      <c r="CC27" s="5">
        <f t="shared" si="40"/>
        <v>44776</v>
      </c>
      <c r="CD27" s="5">
        <f t="shared" si="327"/>
        <v>44781</v>
      </c>
      <c r="CE27" s="5">
        <f t="shared" si="42"/>
        <v>44784</v>
      </c>
      <c r="CF27" s="12">
        <f>$BX$1</f>
        <v>44788</v>
      </c>
      <c r="CG27" s="24"/>
      <c r="CH27" s="5">
        <f t="shared" si="148"/>
        <v>44751</v>
      </c>
      <c r="CI27" s="5">
        <f>CJ27</f>
        <v>44756</v>
      </c>
      <c r="CJ27" s="28">
        <f t="shared" si="328"/>
        <v>44756</v>
      </c>
      <c r="CK27" s="5">
        <f>CL27-$C27</f>
        <v>44760</v>
      </c>
      <c r="CL27" s="5">
        <f>CM27</f>
        <v>44804</v>
      </c>
      <c r="CM27" s="5">
        <f t="shared" si="45"/>
        <v>44804</v>
      </c>
      <c r="CN27" s="5">
        <f t="shared" si="329"/>
        <v>44809</v>
      </c>
      <c r="CO27" s="5">
        <f t="shared" si="47"/>
        <v>44812</v>
      </c>
      <c r="CP27" s="12">
        <f>$CH$1</f>
        <v>44816</v>
      </c>
      <c r="CQ27" s="24"/>
      <c r="CR27" s="5">
        <f t="shared" si="153"/>
        <v>44779</v>
      </c>
      <c r="CS27" s="5">
        <f>CT27</f>
        <v>44784</v>
      </c>
      <c r="CT27" s="28">
        <f t="shared" si="330"/>
        <v>44784</v>
      </c>
      <c r="CU27" s="5">
        <f>CV27-$C27</f>
        <v>44788</v>
      </c>
      <c r="CV27" s="5">
        <f>CW27</f>
        <v>44832</v>
      </c>
      <c r="CW27" s="5">
        <f t="shared" si="50"/>
        <v>44832</v>
      </c>
      <c r="CX27" s="5">
        <f t="shared" si="331"/>
        <v>44837</v>
      </c>
      <c r="CY27" s="5">
        <f t="shared" si="52"/>
        <v>44840</v>
      </c>
      <c r="CZ27" s="12">
        <f>$CR$1</f>
        <v>44844</v>
      </c>
      <c r="DA27" s="24"/>
      <c r="DB27" s="5">
        <f t="shared" si="158"/>
        <v>44807</v>
      </c>
      <c r="DC27" s="5">
        <f>DD27</f>
        <v>44812</v>
      </c>
      <c r="DD27" s="28">
        <f t="shared" si="332"/>
        <v>44812</v>
      </c>
      <c r="DE27" s="5">
        <f>DF27-$C27</f>
        <v>44816</v>
      </c>
      <c r="DF27" s="5">
        <f>DG27</f>
        <v>44860</v>
      </c>
      <c r="DG27" s="5">
        <f t="shared" si="55"/>
        <v>44860</v>
      </c>
      <c r="DH27" s="5">
        <f t="shared" si="333"/>
        <v>44865</v>
      </c>
      <c r="DI27" s="5">
        <f t="shared" si="57"/>
        <v>44868</v>
      </c>
      <c r="DJ27" s="12">
        <f>$DB$1</f>
        <v>44872</v>
      </c>
      <c r="DK27" s="24"/>
      <c r="DL27" s="5">
        <f t="shared" si="163"/>
        <v>44835</v>
      </c>
      <c r="DM27" s="5">
        <f>DN27</f>
        <v>44840</v>
      </c>
      <c r="DN27" s="28">
        <f t="shared" si="334"/>
        <v>44840</v>
      </c>
      <c r="DO27" s="5">
        <f>DP27-$C27</f>
        <v>44844</v>
      </c>
      <c r="DP27" s="5">
        <f>DQ27</f>
        <v>44888</v>
      </c>
      <c r="DQ27" s="5">
        <f t="shared" si="60"/>
        <v>44888</v>
      </c>
      <c r="DR27" s="5">
        <f t="shared" si="335"/>
        <v>44893</v>
      </c>
      <c r="DS27" s="5">
        <f t="shared" si="62"/>
        <v>44896</v>
      </c>
      <c r="DT27" s="12">
        <f>$DL$1</f>
        <v>44900</v>
      </c>
      <c r="DU27" s="24"/>
      <c r="DV27" s="5">
        <f t="shared" si="168"/>
        <v>44863</v>
      </c>
      <c r="DW27" s="5">
        <f>DX27</f>
        <v>44868</v>
      </c>
      <c r="DX27" s="28">
        <f t="shared" si="336"/>
        <v>44868</v>
      </c>
      <c r="DY27" s="5">
        <f>DZ27-$C27</f>
        <v>44872</v>
      </c>
      <c r="DZ27" s="5">
        <f>EA27</f>
        <v>44916</v>
      </c>
      <c r="EA27" s="5">
        <f t="shared" si="65"/>
        <v>44916</v>
      </c>
      <c r="EB27" s="5">
        <f t="shared" si="337"/>
        <v>44921</v>
      </c>
      <c r="EC27" s="5">
        <f t="shared" si="67"/>
        <v>44924</v>
      </c>
      <c r="ED27" s="12">
        <f>$DV$1</f>
        <v>44928</v>
      </c>
      <c r="EE27" s="24"/>
      <c r="EF27" s="37"/>
      <c r="EG27" s="37"/>
      <c r="EH27" s="37"/>
      <c r="EI27" s="37"/>
      <c r="EJ27" s="37"/>
      <c r="EK27" s="37"/>
    </row>
    <row r="28" spans="1:141" ht="11.25" customHeight="1">
      <c r="A28" s="4" t="s">
        <v>113</v>
      </c>
      <c r="B28" s="4" t="s">
        <v>93</v>
      </c>
      <c r="C28" s="3">
        <f t="shared" ref="C28" si="338">VLOOKUP(A28,PreferredCarrier,4,FALSE)</f>
        <v>37</v>
      </c>
      <c r="D28" s="49">
        <f t="shared" ref="D28" si="339">N28-F28</f>
        <v>58</v>
      </c>
      <c r="E28" s="41"/>
      <c r="F28" s="5">
        <f t="shared" ref="F28" si="340">G28-ShipWindow</f>
        <v>44534</v>
      </c>
      <c r="G28" s="5">
        <f>H28</f>
        <v>44539</v>
      </c>
      <c r="H28" s="28">
        <f t="shared" ref="H28" si="341">I28-OriginLoad</f>
        <v>44539</v>
      </c>
      <c r="I28" s="5">
        <f>J28-$C28</f>
        <v>44543</v>
      </c>
      <c r="J28" s="5">
        <f>K28</f>
        <v>44580</v>
      </c>
      <c r="K28" s="5">
        <f t="shared" ref="K28" si="342">L28-SAVtoDC</f>
        <v>44580</v>
      </c>
      <c r="L28" s="5">
        <f t="shared" ref="L28" si="343">M28-TransloadDays</f>
        <v>44585</v>
      </c>
      <c r="M28" s="5">
        <f t="shared" ref="M28" si="344">N28-inland</f>
        <v>44588</v>
      </c>
      <c r="N28" s="12">
        <f t="shared" si="7"/>
        <v>44592</v>
      </c>
      <c r="O28" s="24"/>
      <c r="P28" s="5">
        <f t="shared" ref="P28" si="345">Q28-ShipWindow</f>
        <v>44562</v>
      </c>
      <c r="Q28" s="5">
        <f>R28</f>
        <v>44567</v>
      </c>
      <c r="R28" s="28">
        <f t="shared" ref="R28" si="346">S28-OriginLoad</f>
        <v>44567</v>
      </c>
      <c r="S28" s="5">
        <f>T28-$C28</f>
        <v>44571</v>
      </c>
      <c r="T28" s="5">
        <f>U28</f>
        <v>44608</v>
      </c>
      <c r="U28" s="5">
        <f t="shared" ref="U28" si="347">V28-SAVtoDC</f>
        <v>44608</v>
      </c>
      <c r="V28" s="5">
        <f t="shared" ref="V28" si="348">W28-TransloadDays</f>
        <v>44613</v>
      </c>
      <c r="W28" s="5">
        <f t="shared" ref="W28" si="349">X28-inland</f>
        <v>44616</v>
      </c>
      <c r="X28" s="12">
        <f>$P$1</f>
        <v>44620</v>
      </c>
      <c r="Y28" s="24"/>
      <c r="Z28" s="5">
        <f t="shared" ref="Z28" si="350">AA28-ShipWindow</f>
        <v>44584</v>
      </c>
      <c r="AA28" s="5">
        <f>AB28</f>
        <v>44589</v>
      </c>
      <c r="AB28" s="28">
        <f t="shared" ref="AB28" si="351">AC28-OriginLoad</f>
        <v>44589</v>
      </c>
      <c r="AC28" s="5">
        <f>AD28-$C28</f>
        <v>44593</v>
      </c>
      <c r="AD28" s="5">
        <f>AE28</f>
        <v>44630</v>
      </c>
      <c r="AE28" s="5">
        <f t="shared" ref="AE28" si="352">AF28-SAVtoDC</f>
        <v>44630</v>
      </c>
      <c r="AF28" s="5">
        <f t="shared" ref="AF28" si="353">AG28-TransloadDays</f>
        <v>44635</v>
      </c>
      <c r="AG28" s="5">
        <f t="shared" ref="AG28" si="354">AH28-RailDays</f>
        <v>44638</v>
      </c>
      <c r="AH28" s="12">
        <f>$Z$1</f>
        <v>44648</v>
      </c>
      <c r="AI28" s="24"/>
      <c r="AJ28" s="5">
        <f t="shared" ref="AJ28" si="355">AK28-ShipWindow</f>
        <v>44618</v>
      </c>
      <c r="AK28" s="5">
        <f>AL28</f>
        <v>44623</v>
      </c>
      <c r="AL28" s="28">
        <f t="shared" ref="AL28" si="356">AM28-OriginLoad</f>
        <v>44623</v>
      </c>
      <c r="AM28" s="5">
        <f>AN28-$C28</f>
        <v>44627</v>
      </c>
      <c r="AN28" s="5">
        <f>AO28</f>
        <v>44664</v>
      </c>
      <c r="AO28" s="5">
        <f t="shared" ref="AO28" si="357">AP28-SAVtoDC</f>
        <v>44664</v>
      </c>
      <c r="AP28" s="5">
        <f t="shared" ref="AP28" si="358">AQ28-TransloadDays</f>
        <v>44669</v>
      </c>
      <c r="AQ28" s="5">
        <f t="shared" ref="AQ28" si="359">AR28-inland</f>
        <v>44672</v>
      </c>
      <c r="AR28" s="12">
        <f>$AJ$1</f>
        <v>44676</v>
      </c>
      <c r="AS28" s="24"/>
      <c r="AT28" s="5">
        <f t="shared" ref="AT28" si="360">AU28-ShipWindow</f>
        <v>44646</v>
      </c>
      <c r="AU28" s="5">
        <f>AV28</f>
        <v>44651</v>
      </c>
      <c r="AV28" s="28">
        <f t="shared" ref="AV28" si="361">AW28-OriginLoad</f>
        <v>44651</v>
      </c>
      <c r="AW28" s="5">
        <f>AX28-$C28</f>
        <v>44655</v>
      </c>
      <c r="AX28" s="5">
        <f>AY28</f>
        <v>44692</v>
      </c>
      <c r="AY28" s="5">
        <f t="shared" ref="AY28" si="362">AZ28-SAVtoDC</f>
        <v>44692</v>
      </c>
      <c r="AZ28" s="5">
        <f t="shared" ref="AZ28" si="363">BA28-TransloadDays</f>
        <v>44697</v>
      </c>
      <c r="BA28" s="5">
        <f t="shared" ref="BA28" si="364">BB28-inland</f>
        <v>44700</v>
      </c>
      <c r="BB28" s="12">
        <f>$AT$1</f>
        <v>44704</v>
      </c>
      <c r="BC28" s="24"/>
      <c r="BD28" s="5">
        <f t="shared" ref="BD28" si="365">BE28-ShipWindow</f>
        <v>44674</v>
      </c>
      <c r="BE28" s="5">
        <f>BF28</f>
        <v>44679</v>
      </c>
      <c r="BF28" s="28">
        <f t="shared" ref="BF28" si="366">BG28-OriginLoad</f>
        <v>44679</v>
      </c>
      <c r="BG28" s="5">
        <f>BH28-$C28</f>
        <v>44683</v>
      </c>
      <c r="BH28" s="5">
        <f>BI28</f>
        <v>44720</v>
      </c>
      <c r="BI28" s="5">
        <f t="shared" ref="BI28" si="367">BJ28-SAVtoDC</f>
        <v>44720</v>
      </c>
      <c r="BJ28" s="5">
        <f t="shared" ref="BJ28" si="368">BK28-TransloadDays</f>
        <v>44725</v>
      </c>
      <c r="BK28" s="5">
        <f t="shared" ref="BK28" si="369">BL28-inland</f>
        <v>44728</v>
      </c>
      <c r="BL28" s="12">
        <f>$BD$1</f>
        <v>44732</v>
      </c>
      <c r="BM28" s="24"/>
      <c r="BN28" s="5">
        <f t="shared" ref="BN28" si="370">BO28-ShipWindow</f>
        <v>44702</v>
      </c>
      <c r="BO28" s="5">
        <f>BP28</f>
        <v>44707</v>
      </c>
      <c r="BP28" s="28">
        <f t="shared" ref="BP28" si="371">BQ28-OriginLoad</f>
        <v>44707</v>
      </c>
      <c r="BQ28" s="5">
        <f>BR28-$C28</f>
        <v>44711</v>
      </c>
      <c r="BR28" s="5">
        <f>BS28</f>
        <v>44748</v>
      </c>
      <c r="BS28" s="5">
        <f t="shared" ref="BS28" si="372">BT28-SAVtoDC</f>
        <v>44748</v>
      </c>
      <c r="BT28" s="5">
        <f t="shared" ref="BT28" si="373">BU28-TransloadDays</f>
        <v>44753</v>
      </c>
      <c r="BU28" s="5">
        <f t="shared" ref="BU28" si="374">BV28-inland</f>
        <v>44756</v>
      </c>
      <c r="BV28" s="12">
        <f>$BN$1</f>
        <v>44760</v>
      </c>
      <c r="BW28" s="24"/>
      <c r="BX28" s="5">
        <f t="shared" ref="BX28" si="375">BY28-ShipWindow</f>
        <v>44730</v>
      </c>
      <c r="BY28" s="5">
        <f>BZ28</f>
        <v>44735</v>
      </c>
      <c r="BZ28" s="28">
        <f t="shared" ref="BZ28" si="376">CA28-OriginLoad</f>
        <v>44735</v>
      </c>
      <c r="CA28" s="5">
        <f>CB28-$C28</f>
        <v>44739</v>
      </c>
      <c r="CB28" s="5">
        <f>CC28</f>
        <v>44776</v>
      </c>
      <c r="CC28" s="5">
        <f t="shared" ref="CC28" si="377">CD28-SAVtoDC</f>
        <v>44776</v>
      </c>
      <c r="CD28" s="5">
        <f t="shared" ref="CD28" si="378">CE28-TransloadDays</f>
        <v>44781</v>
      </c>
      <c r="CE28" s="5">
        <f t="shared" ref="CE28" si="379">CF28-inland</f>
        <v>44784</v>
      </c>
      <c r="CF28" s="12">
        <f>$BX$1</f>
        <v>44788</v>
      </c>
      <c r="CG28" s="24"/>
      <c r="CH28" s="5">
        <f t="shared" ref="CH28" si="380">CI28-ShipWindow</f>
        <v>44758</v>
      </c>
      <c r="CI28" s="5">
        <f>CJ28</f>
        <v>44763</v>
      </c>
      <c r="CJ28" s="28">
        <f t="shared" ref="CJ28" si="381">CK28-OriginLoad</f>
        <v>44763</v>
      </c>
      <c r="CK28" s="5">
        <f>CL28-$C28</f>
        <v>44767</v>
      </c>
      <c r="CL28" s="5">
        <f>CM28</f>
        <v>44804</v>
      </c>
      <c r="CM28" s="5">
        <f t="shared" ref="CM28" si="382">CN28-SAVtoDC</f>
        <v>44804</v>
      </c>
      <c r="CN28" s="5">
        <f t="shared" ref="CN28" si="383">CO28-TransloadDays</f>
        <v>44809</v>
      </c>
      <c r="CO28" s="5">
        <f t="shared" ref="CO28" si="384">CP28-inland</f>
        <v>44812</v>
      </c>
      <c r="CP28" s="12">
        <f>$CH$1</f>
        <v>44816</v>
      </c>
      <c r="CQ28" s="24"/>
      <c r="CR28" s="5">
        <f t="shared" ref="CR28" si="385">CS28-ShipWindow</f>
        <v>44786</v>
      </c>
      <c r="CS28" s="5">
        <f>CT28</f>
        <v>44791</v>
      </c>
      <c r="CT28" s="28">
        <f t="shared" ref="CT28" si="386">CU28-OriginLoad</f>
        <v>44791</v>
      </c>
      <c r="CU28" s="5">
        <f>CV28-$C28</f>
        <v>44795</v>
      </c>
      <c r="CV28" s="5">
        <f>CW28</f>
        <v>44832</v>
      </c>
      <c r="CW28" s="5">
        <f t="shared" ref="CW28" si="387">CX28-SAVtoDC</f>
        <v>44832</v>
      </c>
      <c r="CX28" s="5">
        <f t="shared" ref="CX28" si="388">CY28-TransloadDays</f>
        <v>44837</v>
      </c>
      <c r="CY28" s="5">
        <f t="shared" ref="CY28" si="389">CZ28-inland</f>
        <v>44840</v>
      </c>
      <c r="CZ28" s="12">
        <f>$CR$1</f>
        <v>44844</v>
      </c>
      <c r="DA28" s="24"/>
      <c r="DB28" s="5">
        <f t="shared" ref="DB28" si="390">DC28-ShipWindow</f>
        <v>44814</v>
      </c>
      <c r="DC28" s="5">
        <f>DD28</f>
        <v>44819</v>
      </c>
      <c r="DD28" s="28">
        <f t="shared" ref="DD28" si="391">DE28-OriginLoad</f>
        <v>44819</v>
      </c>
      <c r="DE28" s="5">
        <f>DF28-$C28</f>
        <v>44823</v>
      </c>
      <c r="DF28" s="5">
        <f>DG28</f>
        <v>44860</v>
      </c>
      <c r="DG28" s="5">
        <f t="shared" ref="DG28" si="392">DH28-SAVtoDC</f>
        <v>44860</v>
      </c>
      <c r="DH28" s="5">
        <f t="shared" ref="DH28" si="393">DI28-TransloadDays</f>
        <v>44865</v>
      </c>
      <c r="DI28" s="5">
        <f t="shared" ref="DI28" si="394">DJ28-inland</f>
        <v>44868</v>
      </c>
      <c r="DJ28" s="12">
        <f>$DB$1</f>
        <v>44872</v>
      </c>
      <c r="DK28" s="24"/>
      <c r="DL28" s="5">
        <f t="shared" ref="DL28" si="395">DM28-ShipWindow</f>
        <v>44842</v>
      </c>
      <c r="DM28" s="5">
        <f>DN28</f>
        <v>44847</v>
      </c>
      <c r="DN28" s="28">
        <f t="shared" ref="DN28" si="396">DO28-OriginLoad</f>
        <v>44847</v>
      </c>
      <c r="DO28" s="5">
        <f>DP28-$C28</f>
        <v>44851</v>
      </c>
      <c r="DP28" s="5">
        <f>DQ28</f>
        <v>44888</v>
      </c>
      <c r="DQ28" s="5">
        <f t="shared" ref="DQ28" si="397">DR28-SAVtoDC</f>
        <v>44888</v>
      </c>
      <c r="DR28" s="5">
        <f t="shared" ref="DR28" si="398">DS28-TransloadDays</f>
        <v>44893</v>
      </c>
      <c r="DS28" s="5">
        <f t="shared" ref="DS28" si="399">DT28-inland</f>
        <v>44896</v>
      </c>
      <c r="DT28" s="12">
        <f>$DL$1</f>
        <v>44900</v>
      </c>
      <c r="DU28" s="24"/>
      <c r="DV28" s="5">
        <f t="shared" ref="DV28" si="400">DW28-ShipWindow</f>
        <v>44870</v>
      </c>
      <c r="DW28" s="5">
        <f>DX28</f>
        <v>44875</v>
      </c>
      <c r="DX28" s="28">
        <f t="shared" ref="DX28" si="401">DY28-OriginLoad</f>
        <v>44875</v>
      </c>
      <c r="DY28" s="5">
        <f>DZ28-$C28</f>
        <v>44879</v>
      </c>
      <c r="DZ28" s="5">
        <f>EA28</f>
        <v>44916</v>
      </c>
      <c r="EA28" s="5">
        <f t="shared" ref="EA28" si="402">EB28-SAVtoDC</f>
        <v>44916</v>
      </c>
      <c r="EB28" s="5">
        <f t="shared" ref="EB28" si="403">EC28-TransloadDays</f>
        <v>44921</v>
      </c>
      <c r="EC28" s="5">
        <f t="shared" ref="EC28" si="404">ED28-inland</f>
        <v>44924</v>
      </c>
      <c r="ED28" s="12">
        <f>$DV$1</f>
        <v>44928</v>
      </c>
      <c r="EE28" s="24"/>
      <c r="EF28" s="37"/>
      <c r="EG28" s="37"/>
      <c r="EH28" s="37"/>
      <c r="EI28" s="37"/>
      <c r="EJ28" s="37"/>
      <c r="EK28" s="37"/>
    </row>
    <row r="29" spans="1:141" ht="11.25" customHeight="1">
      <c r="A29" s="4" t="s">
        <v>115</v>
      </c>
      <c r="B29" s="4" t="s">
        <v>93</v>
      </c>
      <c r="C29" s="3">
        <f t="shared" si="0"/>
        <v>42</v>
      </c>
      <c r="D29" s="49">
        <f t="shared" si="1"/>
        <v>63</v>
      </c>
      <c r="E29" s="41"/>
      <c r="F29" s="5">
        <f t="shared" si="109"/>
        <v>44529</v>
      </c>
      <c r="G29" s="5">
        <f t="shared" si="110"/>
        <v>44534</v>
      </c>
      <c r="H29" s="28">
        <f t="shared" si="3"/>
        <v>44534</v>
      </c>
      <c r="I29" s="5">
        <f t="shared" si="111"/>
        <v>44538</v>
      </c>
      <c r="J29" s="5">
        <f t="shared" si="112"/>
        <v>44580</v>
      </c>
      <c r="K29" s="5">
        <f t="shared" si="4"/>
        <v>44580</v>
      </c>
      <c r="L29" s="5">
        <f t="shared" si="5"/>
        <v>44585</v>
      </c>
      <c r="M29" s="5">
        <f t="shared" si="6"/>
        <v>44588</v>
      </c>
      <c r="N29" s="12">
        <f t="shared" si="7"/>
        <v>44592</v>
      </c>
      <c r="O29" s="24"/>
      <c r="P29" s="5">
        <f t="shared" si="113"/>
        <v>44557</v>
      </c>
      <c r="Q29" s="5">
        <f t="shared" si="114"/>
        <v>44562</v>
      </c>
      <c r="R29" s="28">
        <f t="shared" si="9"/>
        <v>44562</v>
      </c>
      <c r="S29" s="5">
        <f t="shared" si="115"/>
        <v>44566</v>
      </c>
      <c r="T29" s="5">
        <f t="shared" si="116"/>
        <v>44608</v>
      </c>
      <c r="U29" s="5">
        <f t="shared" si="10"/>
        <v>44608</v>
      </c>
      <c r="V29" s="5">
        <f t="shared" si="11"/>
        <v>44613</v>
      </c>
      <c r="W29" s="5">
        <f t="shared" si="12"/>
        <v>44616</v>
      </c>
      <c r="X29" s="12">
        <f t="shared" si="117"/>
        <v>44620</v>
      </c>
      <c r="Y29" s="24"/>
      <c r="Z29" s="5">
        <f t="shared" si="118"/>
        <v>44579</v>
      </c>
      <c r="AA29" s="5">
        <f t="shared" si="119"/>
        <v>44584</v>
      </c>
      <c r="AB29" s="28">
        <f t="shared" si="14"/>
        <v>44584</v>
      </c>
      <c r="AC29" s="5">
        <f t="shared" si="120"/>
        <v>44588</v>
      </c>
      <c r="AD29" s="5">
        <f t="shared" si="121"/>
        <v>44630</v>
      </c>
      <c r="AE29" s="5">
        <f t="shared" si="15"/>
        <v>44630</v>
      </c>
      <c r="AF29" s="5">
        <f t="shared" si="16"/>
        <v>44635</v>
      </c>
      <c r="AG29" s="5">
        <f t="shared" si="17"/>
        <v>44638</v>
      </c>
      <c r="AH29" s="12">
        <f t="shared" si="122"/>
        <v>44648</v>
      </c>
      <c r="AI29" s="24"/>
      <c r="AJ29" s="5">
        <f t="shared" si="123"/>
        <v>44613</v>
      </c>
      <c r="AK29" s="5">
        <f t="shared" si="124"/>
        <v>44618</v>
      </c>
      <c r="AL29" s="28">
        <f t="shared" si="19"/>
        <v>44618</v>
      </c>
      <c r="AM29" s="5">
        <f t="shared" si="125"/>
        <v>44622</v>
      </c>
      <c r="AN29" s="5">
        <f t="shared" si="126"/>
        <v>44664</v>
      </c>
      <c r="AO29" s="5">
        <f t="shared" si="20"/>
        <v>44664</v>
      </c>
      <c r="AP29" s="5">
        <f t="shared" si="21"/>
        <v>44669</v>
      </c>
      <c r="AQ29" s="5">
        <f t="shared" si="22"/>
        <v>44672</v>
      </c>
      <c r="AR29" s="12">
        <f t="shared" si="127"/>
        <v>44676</v>
      </c>
      <c r="AS29" s="24"/>
      <c r="AT29" s="5">
        <f t="shared" si="128"/>
        <v>44641</v>
      </c>
      <c r="AU29" s="5">
        <f t="shared" si="129"/>
        <v>44646</v>
      </c>
      <c r="AV29" s="28">
        <f t="shared" si="24"/>
        <v>44646</v>
      </c>
      <c r="AW29" s="5">
        <f t="shared" si="130"/>
        <v>44650</v>
      </c>
      <c r="AX29" s="5">
        <f t="shared" si="131"/>
        <v>44692</v>
      </c>
      <c r="AY29" s="5">
        <f t="shared" si="25"/>
        <v>44692</v>
      </c>
      <c r="AZ29" s="5">
        <f t="shared" si="26"/>
        <v>44697</v>
      </c>
      <c r="BA29" s="5">
        <f t="shared" si="27"/>
        <v>44700</v>
      </c>
      <c r="BB29" s="12">
        <f t="shared" si="132"/>
        <v>44704</v>
      </c>
      <c r="BC29" s="24"/>
      <c r="BD29" s="5">
        <f t="shared" si="133"/>
        <v>44669</v>
      </c>
      <c r="BE29" s="5">
        <f t="shared" si="134"/>
        <v>44674</v>
      </c>
      <c r="BF29" s="28">
        <f t="shared" si="29"/>
        <v>44674</v>
      </c>
      <c r="BG29" s="5">
        <f t="shared" si="135"/>
        <v>44678</v>
      </c>
      <c r="BH29" s="5">
        <f t="shared" si="136"/>
        <v>44720</v>
      </c>
      <c r="BI29" s="5">
        <f t="shared" si="30"/>
        <v>44720</v>
      </c>
      <c r="BJ29" s="5">
        <f t="shared" si="31"/>
        <v>44725</v>
      </c>
      <c r="BK29" s="5">
        <f t="shared" si="32"/>
        <v>44728</v>
      </c>
      <c r="BL29" s="12">
        <f t="shared" si="137"/>
        <v>44732</v>
      </c>
      <c r="BM29" s="24"/>
      <c r="BN29" s="5">
        <f t="shared" si="138"/>
        <v>44697</v>
      </c>
      <c r="BO29" s="5">
        <f t="shared" si="139"/>
        <v>44702</v>
      </c>
      <c r="BP29" s="28">
        <f t="shared" si="34"/>
        <v>44702</v>
      </c>
      <c r="BQ29" s="5">
        <f t="shared" si="140"/>
        <v>44706</v>
      </c>
      <c r="BR29" s="5">
        <f t="shared" si="141"/>
        <v>44748</v>
      </c>
      <c r="BS29" s="5">
        <f t="shared" si="35"/>
        <v>44748</v>
      </c>
      <c r="BT29" s="5">
        <f t="shared" si="36"/>
        <v>44753</v>
      </c>
      <c r="BU29" s="5">
        <f t="shared" si="37"/>
        <v>44756</v>
      </c>
      <c r="BV29" s="12">
        <f t="shared" si="142"/>
        <v>44760</v>
      </c>
      <c r="BW29" s="24"/>
      <c r="BX29" s="5">
        <f t="shared" si="143"/>
        <v>44725</v>
      </c>
      <c r="BY29" s="5">
        <f t="shared" si="144"/>
        <v>44730</v>
      </c>
      <c r="BZ29" s="28">
        <f t="shared" si="39"/>
        <v>44730</v>
      </c>
      <c r="CA29" s="5">
        <f t="shared" si="145"/>
        <v>44734</v>
      </c>
      <c r="CB29" s="5">
        <f t="shared" si="146"/>
        <v>44776</v>
      </c>
      <c r="CC29" s="5">
        <f t="shared" si="40"/>
        <v>44776</v>
      </c>
      <c r="CD29" s="5">
        <f t="shared" si="41"/>
        <v>44781</v>
      </c>
      <c r="CE29" s="5">
        <f t="shared" si="42"/>
        <v>44784</v>
      </c>
      <c r="CF29" s="12">
        <f t="shared" si="147"/>
        <v>44788</v>
      </c>
      <c r="CG29" s="24"/>
      <c r="CH29" s="5">
        <f t="shared" si="148"/>
        <v>44753</v>
      </c>
      <c r="CI29" s="5">
        <f t="shared" si="149"/>
        <v>44758</v>
      </c>
      <c r="CJ29" s="28">
        <f t="shared" si="44"/>
        <v>44758</v>
      </c>
      <c r="CK29" s="5">
        <f t="shared" si="150"/>
        <v>44762</v>
      </c>
      <c r="CL29" s="5">
        <f t="shared" si="151"/>
        <v>44804</v>
      </c>
      <c r="CM29" s="5">
        <f t="shared" si="45"/>
        <v>44804</v>
      </c>
      <c r="CN29" s="5">
        <f t="shared" si="46"/>
        <v>44809</v>
      </c>
      <c r="CO29" s="5">
        <f t="shared" si="47"/>
        <v>44812</v>
      </c>
      <c r="CP29" s="12">
        <f t="shared" si="152"/>
        <v>44816</v>
      </c>
      <c r="CQ29" s="24"/>
      <c r="CR29" s="5">
        <f t="shared" si="153"/>
        <v>44781</v>
      </c>
      <c r="CS29" s="5">
        <f t="shared" si="154"/>
        <v>44786</v>
      </c>
      <c r="CT29" s="28">
        <f t="shared" si="49"/>
        <v>44786</v>
      </c>
      <c r="CU29" s="5">
        <f t="shared" si="155"/>
        <v>44790</v>
      </c>
      <c r="CV29" s="5">
        <f t="shared" si="156"/>
        <v>44832</v>
      </c>
      <c r="CW29" s="5">
        <f t="shared" si="50"/>
        <v>44832</v>
      </c>
      <c r="CX29" s="5">
        <f t="shared" si="51"/>
        <v>44837</v>
      </c>
      <c r="CY29" s="5">
        <f t="shared" si="52"/>
        <v>44840</v>
      </c>
      <c r="CZ29" s="12">
        <f t="shared" si="157"/>
        <v>44844</v>
      </c>
      <c r="DA29" s="24"/>
      <c r="DB29" s="5">
        <f t="shared" si="158"/>
        <v>44809</v>
      </c>
      <c r="DC29" s="5">
        <f t="shared" si="159"/>
        <v>44814</v>
      </c>
      <c r="DD29" s="28">
        <f t="shared" si="54"/>
        <v>44814</v>
      </c>
      <c r="DE29" s="5">
        <f t="shared" si="160"/>
        <v>44818</v>
      </c>
      <c r="DF29" s="5">
        <f t="shared" si="161"/>
        <v>44860</v>
      </c>
      <c r="DG29" s="5">
        <f t="shared" si="55"/>
        <v>44860</v>
      </c>
      <c r="DH29" s="5">
        <f t="shared" si="56"/>
        <v>44865</v>
      </c>
      <c r="DI29" s="5">
        <f t="shared" si="57"/>
        <v>44868</v>
      </c>
      <c r="DJ29" s="12">
        <f t="shared" si="162"/>
        <v>44872</v>
      </c>
      <c r="DK29" s="24"/>
      <c r="DL29" s="5">
        <f t="shared" si="163"/>
        <v>44837</v>
      </c>
      <c r="DM29" s="5">
        <f t="shared" si="164"/>
        <v>44842</v>
      </c>
      <c r="DN29" s="28">
        <f t="shared" si="59"/>
        <v>44842</v>
      </c>
      <c r="DO29" s="5">
        <f t="shared" si="165"/>
        <v>44846</v>
      </c>
      <c r="DP29" s="5">
        <f t="shared" si="166"/>
        <v>44888</v>
      </c>
      <c r="DQ29" s="5">
        <f t="shared" si="60"/>
        <v>44888</v>
      </c>
      <c r="DR29" s="5">
        <f t="shared" si="61"/>
        <v>44893</v>
      </c>
      <c r="DS29" s="5">
        <f t="shared" si="62"/>
        <v>44896</v>
      </c>
      <c r="DT29" s="12">
        <f t="shared" si="167"/>
        <v>44900</v>
      </c>
      <c r="DU29" s="24"/>
      <c r="DV29" s="5">
        <f t="shared" si="168"/>
        <v>44865</v>
      </c>
      <c r="DW29" s="5">
        <f t="shared" si="169"/>
        <v>44870</v>
      </c>
      <c r="DX29" s="28">
        <f t="shared" si="64"/>
        <v>44870</v>
      </c>
      <c r="DY29" s="5">
        <f t="shared" si="170"/>
        <v>44874</v>
      </c>
      <c r="DZ29" s="5">
        <f t="shared" si="171"/>
        <v>44916</v>
      </c>
      <c r="EA29" s="5">
        <f t="shared" si="65"/>
        <v>44916</v>
      </c>
      <c r="EB29" s="5">
        <f t="shared" si="66"/>
        <v>44921</v>
      </c>
      <c r="EC29" s="5">
        <f t="shared" si="67"/>
        <v>44924</v>
      </c>
      <c r="ED29" s="12">
        <f t="shared" si="172"/>
        <v>44928</v>
      </c>
      <c r="EE29" s="24"/>
      <c r="EF29" s="37"/>
      <c r="EG29" s="37"/>
      <c r="EH29" s="37"/>
      <c r="EI29" s="37"/>
      <c r="EJ29" s="37"/>
      <c r="EK29" s="37"/>
    </row>
    <row r="30" spans="1:141" ht="11.25" customHeight="1">
      <c r="A30" s="4" t="s">
        <v>122</v>
      </c>
      <c r="B30" s="4" t="s">
        <v>123</v>
      </c>
      <c r="C30" s="3">
        <f t="shared" si="0"/>
        <v>36</v>
      </c>
      <c r="D30" s="49">
        <f t="shared" si="1"/>
        <v>57</v>
      </c>
      <c r="E30" s="41"/>
      <c r="F30" s="5">
        <f t="shared" si="109"/>
        <v>44535</v>
      </c>
      <c r="G30" s="5">
        <f t="shared" si="110"/>
        <v>44540</v>
      </c>
      <c r="H30" s="28">
        <f t="shared" si="3"/>
        <v>44540</v>
      </c>
      <c r="I30" s="5">
        <f t="shared" si="111"/>
        <v>44544</v>
      </c>
      <c r="J30" s="5">
        <f t="shared" si="112"/>
        <v>44580</v>
      </c>
      <c r="K30" s="5">
        <f t="shared" si="4"/>
        <v>44580</v>
      </c>
      <c r="L30" s="5">
        <f t="shared" si="5"/>
        <v>44585</v>
      </c>
      <c r="M30" s="5">
        <f t="shared" si="6"/>
        <v>44588</v>
      </c>
      <c r="N30" s="12">
        <f t="shared" si="7"/>
        <v>44592</v>
      </c>
      <c r="O30" s="24"/>
      <c r="P30" s="5">
        <f t="shared" si="113"/>
        <v>44563</v>
      </c>
      <c r="Q30" s="5">
        <f t="shared" si="114"/>
        <v>44568</v>
      </c>
      <c r="R30" s="28">
        <f t="shared" si="9"/>
        <v>44568</v>
      </c>
      <c r="S30" s="5">
        <f t="shared" si="115"/>
        <v>44572</v>
      </c>
      <c r="T30" s="5">
        <f t="shared" si="116"/>
        <v>44608</v>
      </c>
      <c r="U30" s="5">
        <f t="shared" si="10"/>
        <v>44608</v>
      </c>
      <c r="V30" s="5">
        <f t="shared" si="11"/>
        <v>44613</v>
      </c>
      <c r="W30" s="5">
        <f t="shared" si="12"/>
        <v>44616</v>
      </c>
      <c r="X30" s="12">
        <f t="shared" si="117"/>
        <v>44620</v>
      </c>
      <c r="Y30" s="24"/>
      <c r="Z30" s="5">
        <f t="shared" si="118"/>
        <v>44585</v>
      </c>
      <c r="AA30" s="5">
        <f t="shared" si="119"/>
        <v>44590</v>
      </c>
      <c r="AB30" s="28">
        <f t="shared" si="14"/>
        <v>44590</v>
      </c>
      <c r="AC30" s="5">
        <f t="shared" si="120"/>
        <v>44594</v>
      </c>
      <c r="AD30" s="5">
        <f t="shared" si="121"/>
        <v>44630</v>
      </c>
      <c r="AE30" s="5">
        <f t="shared" si="15"/>
        <v>44630</v>
      </c>
      <c r="AF30" s="5">
        <f t="shared" si="16"/>
        <v>44635</v>
      </c>
      <c r="AG30" s="5">
        <f t="shared" si="17"/>
        <v>44638</v>
      </c>
      <c r="AH30" s="12">
        <f t="shared" si="122"/>
        <v>44648</v>
      </c>
      <c r="AI30" s="24"/>
      <c r="AJ30" s="5">
        <f t="shared" si="123"/>
        <v>44619</v>
      </c>
      <c r="AK30" s="5">
        <f t="shared" si="124"/>
        <v>44624</v>
      </c>
      <c r="AL30" s="28">
        <f t="shared" si="19"/>
        <v>44624</v>
      </c>
      <c r="AM30" s="5">
        <f t="shared" si="125"/>
        <v>44628</v>
      </c>
      <c r="AN30" s="5">
        <f t="shared" si="126"/>
        <v>44664</v>
      </c>
      <c r="AO30" s="5">
        <f t="shared" si="20"/>
        <v>44664</v>
      </c>
      <c r="AP30" s="5">
        <f t="shared" si="21"/>
        <v>44669</v>
      </c>
      <c r="AQ30" s="5">
        <f t="shared" si="22"/>
        <v>44672</v>
      </c>
      <c r="AR30" s="12">
        <f t="shared" si="127"/>
        <v>44676</v>
      </c>
      <c r="AS30" s="24"/>
      <c r="AT30" s="5">
        <f t="shared" si="128"/>
        <v>44647</v>
      </c>
      <c r="AU30" s="5">
        <f t="shared" si="129"/>
        <v>44652</v>
      </c>
      <c r="AV30" s="28">
        <f t="shared" si="24"/>
        <v>44652</v>
      </c>
      <c r="AW30" s="5">
        <f t="shared" si="130"/>
        <v>44656</v>
      </c>
      <c r="AX30" s="5">
        <f t="shared" si="131"/>
        <v>44692</v>
      </c>
      <c r="AY30" s="5">
        <f t="shared" si="25"/>
        <v>44692</v>
      </c>
      <c r="AZ30" s="5">
        <f t="shared" si="26"/>
        <v>44697</v>
      </c>
      <c r="BA30" s="5">
        <f t="shared" si="27"/>
        <v>44700</v>
      </c>
      <c r="BB30" s="12">
        <f t="shared" si="132"/>
        <v>44704</v>
      </c>
      <c r="BC30" s="24"/>
      <c r="BD30" s="5">
        <f t="shared" si="133"/>
        <v>44675</v>
      </c>
      <c r="BE30" s="5">
        <f t="shared" si="134"/>
        <v>44680</v>
      </c>
      <c r="BF30" s="28">
        <f t="shared" si="29"/>
        <v>44680</v>
      </c>
      <c r="BG30" s="5">
        <f t="shared" si="135"/>
        <v>44684</v>
      </c>
      <c r="BH30" s="5">
        <f t="shared" si="136"/>
        <v>44720</v>
      </c>
      <c r="BI30" s="5">
        <f t="shared" si="30"/>
        <v>44720</v>
      </c>
      <c r="BJ30" s="5">
        <f t="shared" si="31"/>
        <v>44725</v>
      </c>
      <c r="BK30" s="5">
        <f t="shared" si="32"/>
        <v>44728</v>
      </c>
      <c r="BL30" s="12">
        <f t="shared" si="137"/>
        <v>44732</v>
      </c>
      <c r="BM30" s="24"/>
      <c r="BN30" s="5">
        <f t="shared" si="138"/>
        <v>44703</v>
      </c>
      <c r="BO30" s="5">
        <f t="shared" si="139"/>
        <v>44708</v>
      </c>
      <c r="BP30" s="28">
        <f t="shared" si="34"/>
        <v>44708</v>
      </c>
      <c r="BQ30" s="5">
        <f t="shared" si="140"/>
        <v>44712</v>
      </c>
      <c r="BR30" s="5">
        <f t="shared" si="141"/>
        <v>44748</v>
      </c>
      <c r="BS30" s="5">
        <f t="shared" si="35"/>
        <v>44748</v>
      </c>
      <c r="BT30" s="5">
        <f t="shared" si="36"/>
        <v>44753</v>
      </c>
      <c r="BU30" s="5">
        <f t="shared" si="37"/>
        <v>44756</v>
      </c>
      <c r="BV30" s="12">
        <f t="shared" si="142"/>
        <v>44760</v>
      </c>
      <c r="BW30" s="24"/>
      <c r="BX30" s="5">
        <f t="shared" si="143"/>
        <v>44731</v>
      </c>
      <c r="BY30" s="5">
        <f t="shared" si="144"/>
        <v>44736</v>
      </c>
      <c r="BZ30" s="28">
        <f t="shared" si="39"/>
        <v>44736</v>
      </c>
      <c r="CA30" s="5">
        <f t="shared" si="145"/>
        <v>44740</v>
      </c>
      <c r="CB30" s="5">
        <f t="shared" si="146"/>
        <v>44776</v>
      </c>
      <c r="CC30" s="5">
        <f t="shared" si="40"/>
        <v>44776</v>
      </c>
      <c r="CD30" s="5">
        <f t="shared" si="41"/>
        <v>44781</v>
      </c>
      <c r="CE30" s="5">
        <f t="shared" si="42"/>
        <v>44784</v>
      </c>
      <c r="CF30" s="12">
        <f t="shared" si="147"/>
        <v>44788</v>
      </c>
      <c r="CG30" s="24"/>
      <c r="CH30" s="5">
        <f t="shared" si="148"/>
        <v>44759</v>
      </c>
      <c r="CI30" s="5">
        <f t="shared" si="149"/>
        <v>44764</v>
      </c>
      <c r="CJ30" s="28">
        <f t="shared" si="44"/>
        <v>44764</v>
      </c>
      <c r="CK30" s="5">
        <f t="shared" si="150"/>
        <v>44768</v>
      </c>
      <c r="CL30" s="5">
        <f t="shared" si="151"/>
        <v>44804</v>
      </c>
      <c r="CM30" s="5">
        <f t="shared" si="45"/>
        <v>44804</v>
      </c>
      <c r="CN30" s="5">
        <f t="shared" si="46"/>
        <v>44809</v>
      </c>
      <c r="CO30" s="5">
        <f t="shared" si="47"/>
        <v>44812</v>
      </c>
      <c r="CP30" s="12">
        <f t="shared" si="152"/>
        <v>44816</v>
      </c>
      <c r="CQ30" s="24"/>
      <c r="CR30" s="5">
        <f t="shared" si="153"/>
        <v>44787</v>
      </c>
      <c r="CS30" s="5">
        <f t="shared" si="154"/>
        <v>44792</v>
      </c>
      <c r="CT30" s="28">
        <f t="shared" si="49"/>
        <v>44792</v>
      </c>
      <c r="CU30" s="5">
        <f t="shared" si="155"/>
        <v>44796</v>
      </c>
      <c r="CV30" s="5">
        <f t="shared" si="156"/>
        <v>44832</v>
      </c>
      <c r="CW30" s="5">
        <f t="shared" si="50"/>
        <v>44832</v>
      </c>
      <c r="CX30" s="5">
        <f t="shared" si="51"/>
        <v>44837</v>
      </c>
      <c r="CY30" s="5">
        <f t="shared" si="52"/>
        <v>44840</v>
      </c>
      <c r="CZ30" s="12">
        <f t="shared" si="157"/>
        <v>44844</v>
      </c>
      <c r="DA30" s="24"/>
      <c r="DB30" s="5">
        <f t="shared" si="158"/>
        <v>44815</v>
      </c>
      <c r="DC30" s="5">
        <f t="shared" si="159"/>
        <v>44820</v>
      </c>
      <c r="DD30" s="28">
        <f t="shared" si="54"/>
        <v>44820</v>
      </c>
      <c r="DE30" s="5">
        <f t="shared" si="160"/>
        <v>44824</v>
      </c>
      <c r="DF30" s="5">
        <f t="shared" si="161"/>
        <v>44860</v>
      </c>
      <c r="DG30" s="5">
        <f t="shared" si="55"/>
        <v>44860</v>
      </c>
      <c r="DH30" s="5">
        <f t="shared" si="56"/>
        <v>44865</v>
      </c>
      <c r="DI30" s="5">
        <f t="shared" si="57"/>
        <v>44868</v>
      </c>
      <c r="DJ30" s="12">
        <f t="shared" si="162"/>
        <v>44872</v>
      </c>
      <c r="DK30" s="24"/>
      <c r="DL30" s="5">
        <f t="shared" si="163"/>
        <v>44843</v>
      </c>
      <c r="DM30" s="5">
        <f t="shared" si="164"/>
        <v>44848</v>
      </c>
      <c r="DN30" s="28">
        <f t="shared" si="59"/>
        <v>44848</v>
      </c>
      <c r="DO30" s="5">
        <f t="shared" si="165"/>
        <v>44852</v>
      </c>
      <c r="DP30" s="5">
        <f t="shared" si="166"/>
        <v>44888</v>
      </c>
      <c r="DQ30" s="5">
        <f t="shared" si="60"/>
        <v>44888</v>
      </c>
      <c r="DR30" s="5">
        <f t="shared" si="61"/>
        <v>44893</v>
      </c>
      <c r="DS30" s="5">
        <f t="shared" si="62"/>
        <v>44896</v>
      </c>
      <c r="DT30" s="12">
        <f t="shared" si="167"/>
        <v>44900</v>
      </c>
      <c r="DU30" s="24"/>
      <c r="DV30" s="5">
        <f t="shared" si="168"/>
        <v>44871</v>
      </c>
      <c r="DW30" s="5">
        <f t="shared" si="169"/>
        <v>44876</v>
      </c>
      <c r="DX30" s="28">
        <f t="shared" si="64"/>
        <v>44876</v>
      </c>
      <c r="DY30" s="5">
        <f t="shared" si="170"/>
        <v>44880</v>
      </c>
      <c r="DZ30" s="5">
        <f t="shared" si="171"/>
        <v>44916</v>
      </c>
      <c r="EA30" s="5">
        <f t="shared" si="65"/>
        <v>44916</v>
      </c>
      <c r="EB30" s="5">
        <f t="shared" si="66"/>
        <v>44921</v>
      </c>
      <c r="EC30" s="5">
        <f t="shared" si="67"/>
        <v>44924</v>
      </c>
      <c r="ED30" s="12">
        <f t="shared" si="172"/>
        <v>44928</v>
      </c>
      <c r="EE30" s="24"/>
      <c r="EF30" s="37"/>
      <c r="EG30" s="37"/>
      <c r="EH30" s="37"/>
      <c r="EI30" s="37"/>
      <c r="EJ30" s="37"/>
      <c r="EK30" s="37"/>
    </row>
    <row r="31" spans="1:141" ht="11.25" customHeight="1">
      <c r="A31" s="4" t="s">
        <v>127</v>
      </c>
      <c r="B31" s="4" t="s">
        <v>123</v>
      </c>
      <c r="C31" s="3">
        <f t="shared" si="0"/>
        <v>42</v>
      </c>
      <c r="D31" s="49">
        <f t="shared" si="1"/>
        <v>63</v>
      </c>
      <c r="E31" s="41"/>
      <c r="F31" s="5">
        <f t="shared" si="109"/>
        <v>44529</v>
      </c>
      <c r="G31" s="5">
        <f t="shared" si="110"/>
        <v>44534</v>
      </c>
      <c r="H31" s="28">
        <f t="shared" si="3"/>
        <v>44534</v>
      </c>
      <c r="I31" s="5">
        <f t="shared" si="111"/>
        <v>44538</v>
      </c>
      <c r="J31" s="5">
        <f t="shared" si="112"/>
        <v>44580</v>
      </c>
      <c r="K31" s="5">
        <f t="shared" si="4"/>
        <v>44580</v>
      </c>
      <c r="L31" s="5">
        <f t="shared" si="5"/>
        <v>44585</v>
      </c>
      <c r="M31" s="5">
        <f t="shared" si="6"/>
        <v>44588</v>
      </c>
      <c r="N31" s="12">
        <f t="shared" si="7"/>
        <v>44592</v>
      </c>
      <c r="O31" s="24"/>
      <c r="P31" s="5">
        <f t="shared" si="113"/>
        <v>44557</v>
      </c>
      <c r="Q31" s="5">
        <f t="shared" si="114"/>
        <v>44562</v>
      </c>
      <c r="R31" s="28">
        <f t="shared" si="9"/>
        <v>44562</v>
      </c>
      <c r="S31" s="5">
        <f t="shared" si="115"/>
        <v>44566</v>
      </c>
      <c r="T31" s="5">
        <f t="shared" si="116"/>
        <v>44608</v>
      </c>
      <c r="U31" s="5">
        <f t="shared" si="10"/>
        <v>44608</v>
      </c>
      <c r="V31" s="5">
        <f t="shared" si="11"/>
        <v>44613</v>
      </c>
      <c r="W31" s="5">
        <f t="shared" si="12"/>
        <v>44616</v>
      </c>
      <c r="X31" s="12">
        <f t="shared" si="117"/>
        <v>44620</v>
      </c>
      <c r="Y31" s="24"/>
      <c r="Z31" s="5">
        <f t="shared" si="118"/>
        <v>44579</v>
      </c>
      <c r="AA31" s="5">
        <f t="shared" si="119"/>
        <v>44584</v>
      </c>
      <c r="AB31" s="28">
        <f t="shared" si="14"/>
        <v>44584</v>
      </c>
      <c r="AC31" s="5">
        <f t="shared" si="120"/>
        <v>44588</v>
      </c>
      <c r="AD31" s="5">
        <f t="shared" si="121"/>
        <v>44630</v>
      </c>
      <c r="AE31" s="5">
        <f t="shared" si="15"/>
        <v>44630</v>
      </c>
      <c r="AF31" s="5">
        <f t="shared" si="16"/>
        <v>44635</v>
      </c>
      <c r="AG31" s="5">
        <f t="shared" si="17"/>
        <v>44638</v>
      </c>
      <c r="AH31" s="12">
        <f t="shared" si="122"/>
        <v>44648</v>
      </c>
      <c r="AI31" s="24"/>
      <c r="AJ31" s="5">
        <f t="shared" si="123"/>
        <v>44613</v>
      </c>
      <c r="AK31" s="5">
        <f t="shared" si="124"/>
        <v>44618</v>
      </c>
      <c r="AL31" s="28">
        <f t="shared" si="19"/>
        <v>44618</v>
      </c>
      <c r="AM31" s="5">
        <f t="shared" si="125"/>
        <v>44622</v>
      </c>
      <c r="AN31" s="5">
        <f t="shared" si="126"/>
        <v>44664</v>
      </c>
      <c r="AO31" s="5">
        <f t="shared" si="20"/>
        <v>44664</v>
      </c>
      <c r="AP31" s="5">
        <f t="shared" si="21"/>
        <v>44669</v>
      </c>
      <c r="AQ31" s="5">
        <f t="shared" si="22"/>
        <v>44672</v>
      </c>
      <c r="AR31" s="12">
        <f t="shared" si="127"/>
        <v>44676</v>
      </c>
      <c r="AS31" s="24"/>
      <c r="AT31" s="5">
        <f t="shared" si="128"/>
        <v>44641</v>
      </c>
      <c r="AU31" s="5">
        <f t="shared" si="129"/>
        <v>44646</v>
      </c>
      <c r="AV31" s="28">
        <f t="shared" si="24"/>
        <v>44646</v>
      </c>
      <c r="AW31" s="5">
        <f t="shared" si="130"/>
        <v>44650</v>
      </c>
      <c r="AX31" s="5">
        <f t="shared" si="131"/>
        <v>44692</v>
      </c>
      <c r="AY31" s="5">
        <f t="shared" si="25"/>
        <v>44692</v>
      </c>
      <c r="AZ31" s="5">
        <f t="shared" si="26"/>
        <v>44697</v>
      </c>
      <c r="BA31" s="5">
        <f t="shared" si="27"/>
        <v>44700</v>
      </c>
      <c r="BB31" s="12">
        <f t="shared" si="132"/>
        <v>44704</v>
      </c>
      <c r="BC31" s="24"/>
      <c r="BD31" s="5">
        <f t="shared" si="133"/>
        <v>44669</v>
      </c>
      <c r="BE31" s="5">
        <f t="shared" si="134"/>
        <v>44674</v>
      </c>
      <c r="BF31" s="28">
        <f t="shared" si="29"/>
        <v>44674</v>
      </c>
      <c r="BG31" s="5">
        <f t="shared" si="135"/>
        <v>44678</v>
      </c>
      <c r="BH31" s="5">
        <f t="shared" si="136"/>
        <v>44720</v>
      </c>
      <c r="BI31" s="5">
        <f t="shared" si="30"/>
        <v>44720</v>
      </c>
      <c r="BJ31" s="5">
        <f t="shared" si="31"/>
        <v>44725</v>
      </c>
      <c r="BK31" s="5">
        <f t="shared" si="32"/>
        <v>44728</v>
      </c>
      <c r="BL31" s="12">
        <f t="shared" si="137"/>
        <v>44732</v>
      </c>
      <c r="BM31" s="24"/>
      <c r="BN31" s="5">
        <f t="shared" si="138"/>
        <v>44697</v>
      </c>
      <c r="BO31" s="5">
        <f t="shared" si="139"/>
        <v>44702</v>
      </c>
      <c r="BP31" s="28">
        <f t="shared" si="34"/>
        <v>44702</v>
      </c>
      <c r="BQ31" s="5">
        <f t="shared" si="140"/>
        <v>44706</v>
      </c>
      <c r="BR31" s="5">
        <f t="shared" si="141"/>
        <v>44748</v>
      </c>
      <c r="BS31" s="5">
        <f t="shared" si="35"/>
        <v>44748</v>
      </c>
      <c r="BT31" s="5">
        <f t="shared" si="36"/>
        <v>44753</v>
      </c>
      <c r="BU31" s="5">
        <f t="shared" si="37"/>
        <v>44756</v>
      </c>
      <c r="BV31" s="12">
        <f t="shared" si="142"/>
        <v>44760</v>
      </c>
      <c r="BW31" s="24"/>
      <c r="BX31" s="5">
        <f t="shared" si="143"/>
        <v>44725</v>
      </c>
      <c r="BY31" s="5">
        <f t="shared" si="144"/>
        <v>44730</v>
      </c>
      <c r="BZ31" s="28">
        <f t="shared" si="39"/>
        <v>44730</v>
      </c>
      <c r="CA31" s="5">
        <f t="shared" si="145"/>
        <v>44734</v>
      </c>
      <c r="CB31" s="5">
        <f t="shared" si="146"/>
        <v>44776</v>
      </c>
      <c r="CC31" s="5">
        <f t="shared" si="40"/>
        <v>44776</v>
      </c>
      <c r="CD31" s="5">
        <f t="shared" si="41"/>
        <v>44781</v>
      </c>
      <c r="CE31" s="5">
        <f t="shared" si="42"/>
        <v>44784</v>
      </c>
      <c r="CF31" s="12">
        <f t="shared" si="147"/>
        <v>44788</v>
      </c>
      <c r="CG31" s="24"/>
      <c r="CH31" s="5">
        <f t="shared" si="148"/>
        <v>44753</v>
      </c>
      <c r="CI31" s="5">
        <f t="shared" si="149"/>
        <v>44758</v>
      </c>
      <c r="CJ31" s="28">
        <f t="shared" si="44"/>
        <v>44758</v>
      </c>
      <c r="CK31" s="5">
        <f t="shared" si="150"/>
        <v>44762</v>
      </c>
      <c r="CL31" s="5">
        <f t="shared" si="151"/>
        <v>44804</v>
      </c>
      <c r="CM31" s="5">
        <f t="shared" si="45"/>
        <v>44804</v>
      </c>
      <c r="CN31" s="5">
        <f t="shared" si="46"/>
        <v>44809</v>
      </c>
      <c r="CO31" s="5">
        <f t="shared" si="47"/>
        <v>44812</v>
      </c>
      <c r="CP31" s="12">
        <f t="shared" si="152"/>
        <v>44816</v>
      </c>
      <c r="CQ31" s="24"/>
      <c r="CR31" s="5">
        <f t="shared" si="153"/>
        <v>44781</v>
      </c>
      <c r="CS31" s="5">
        <f t="shared" si="154"/>
        <v>44786</v>
      </c>
      <c r="CT31" s="28">
        <f t="shared" si="49"/>
        <v>44786</v>
      </c>
      <c r="CU31" s="5">
        <f t="shared" si="155"/>
        <v>44790</v>
      </c>
      <c r="CV31" s="5">
        <f t="shared" si="156"/>
        <v>44832</v>
      </c>
      <c r="CW31" s="5">
        <f t="shared" si="50"/>
        <v>44832</v>
      </c>
      <c r="CX31" s="5">
        <f t="shared" si="51"/>
        <v>44837</v>
      </c>
      <c r="CY31" s="5">
        <f t="shared" si="52"/>
        <v>44840</v>
      </c>
      <c r="CZ31" s="12">
        <f t="shared" si="157"/>
        <v>44844</v>
      </c>
      <c r="DA31" s="24"/>
      <c r="DB31" s="5">
        <f t="shared" si="158"/>
        <v>44809</v>
      </c>
      <c r="DC31" s="5">
        <f t="shared" si="159"/>
        <v>44814</v>
      </c>
      <c r="DD31" s="28">
        <f t="shared" si="54"/>
        <v>44814</v>
      </c>
      <c r="DE31" s="5">
        <f t="shared" si="160"/>
        <v>44818</v>
      </c>
      <c r="DF31" s="5">
        <f t="shared" si="161"/>
        <v>44860</v>
      </c>
      <c r="DG31" s="5">
        <f t="shared" si="55"/>
        <v>44860</v>
      </c>
      <c r="DH31" s="5">
        <f t="shared" si="56"/>
        <v>44865</v>
      </c>
      <c r="DI31" s="5">
        <f t="shared" si="57"/>
        <v>44868</v>
      </c>
      <c r="DJ31" s="12">
        <f t="shared" si="162"/>
        <v>44872</v>
      </c>
      <c r="DK31" s="24"/>
      <c r="DL31" s="5">
        <f t="shared" si="163"/>
        <v>44837</v>
      </c>
      <c r="DM31" s="5">
        <f t="shared" si="164"/>
        <v>44842</v>
      </c>
      <c r="DN31" s="28">
        <f t="shared" si="59"/>
        <v>44842</v>
      </c>
      <c r="DO31" s="5">
        <f t="shared" si="165"/>
        <v>44846</v>
      </c>
      <c r="DP31" s="5">
        <f t="shared" si="166"/>
        <v>44888</v>
      </c>
      <c r="DQ31" s="5">
        <f t="shared" si="60"/>
        <v>44888</v>
      </c>
      <c r="DR31" s="5">
        <f t="shared" si="61"/>
        <v>44893</v>
      </c>
      <c r="DS31" s="5">
        <f t="shared" si="62"/>
        <v>44896</v>
      </c>
      <c r="DT31" s="12">
        <f t="shared" si="167"/>
        <v>44900</v>
      </c>
      <c r="DU31" s="24"/>
      <c r="DV31" s="5">
        <f t="shared" si="168"/>
        <v>44865</v>
      </c>
      <c r="DW31" s="5">
        <f t="shared" si="169"/>
        <v>44870</v>
      </c>
      <c r="DX31" s="28">
        <f t="shared" si="64"/>
        <v>44870</v>
      </c>
      <c r="DY31" s="5">
        <f t="shared" si="170"/>
        <v>44874</v>
      </c>
      <c r="DZ31" s="5">
        <f t="shared" si="171"/>
        <v>44916</v>
      </c>
      <c r="EA31" s="5">
        <f t="shared" si="65"/>
        <v>44916</v>
      </c>
      <c r="EB31" s="5">
        <f t="shared" si="66"/>
        <v>44921</v>
      </c>
      <c r="EC31" s="5">
        <f t="shared" si="67"/>
        <v>44924</v>
      </c>
      <c r="ED31" s="12">
        <f t="shared" si="172"/>
        <v>44928</v>
      </c>
      <c r="EE31" s="24"/>
      <c r="EF31" s="37"/>
      <c r="EG31" s="37"/>
      <c r="EH31" s="37"/>
      <c r="EI31" s="37"/>
      <c r="EJ31" s="37"/>
      <c r="EK31" s="37"/>
    </row>
    <row r="32" spans="1:141" ht="11.25" customHeight="1">
      <c r="A32" s="4" t="s">
        <v>135</v>
      </c>
      <c r="B32" s="4" t="s">
        <v>123</v>
      </c>
      <c r="C32" s="3">
        <f t="shared" si="0"/>
        <v>35</v>
      </c>
      <c r="D32" s="49">
        <f t="shared" si="1"/>
        <v>56</v>
      </c>
      <c r="E32" s="41"/>
      <c r="F32" s="5">
        <f t="shared" si="109"/>
        <v>44536</v>
      </c>
      <c r="G32" s="5">
        <f t="shared" si="110"/>
        <v>44541</v>
      </c>
      <c r="H32" s="28">
        <f t="shared" si="3"/>
        <v>44541</v>
      </c>
      <c r="I32" s="5">
        <f t="shared" si="111"/>
        <v>44545</v>
      </c>
      <c r="J32" s="5">
        <f t="shared" si="112"/>
        <v>44580</v>
      </c>
      <c r="K32" s="5">
        <f t="shared" si="4"/>
        <v>44580</v>
      </c>
      <c r="L32" s="5">
        <f t="shared" si="5"/>
        <v>44585</v>
      </c>
      <c r="M32" s="5">
        <f t="shared" si="6"/>
        <v>44588</v>
      </c>
      <c r="N32" s="12">
        <f t="shared" si="7"/>
        <v>44592</v>
      </c>
      <c r="O32" s="24"/>
      <c r="P32" s="5">
        <f t="shared" si="113"/>
        <v>44564</v>
      </c>
      <c r="Q32" s="5">
        <f t="shared" si="114"/>
        <v>44569</v>
      </c>
      <c r="R32" s="28">
        <f t="shared" si="9"/>
        <v>44569</v>
      </c>
      <c r="S32" s="5">
        <f t="shared" si="115"/>
        <v>44573</v>
      </c>
      <c r="T32" s="5">
        <f t="shared" si="116"/>
        <v>44608</v>
      </c>
      <c r="U32" s="5">
        <f t="shared" si="10"/>
        <v>44608</v>
      </c>
      <c r="V32" s="5">
        <f t="shared" si="11"/>
        <v>44613</v>
      </c>
      <c r="W32" s="5">
        <f t="shared" si="12"/>
        <v>44616</v>
      </c>
      <c r="X32" s="12">
        <f t="shared" si="117"/>
        <v>44620</v>
      </c>
      <c r="Y32" s="24"/>
      <c r="Z32" s="5">
        <f t="shared" si="118"/>
        <v>44586</v>
      </c>
      <c r="AA32" s="5">
        <f t="shared" si="119"/>
        <v>44591</v>
      </c>
      <c r="AB32" s="28">
        <f t="shared" si="14"/>
        <v>44591</v>
      </c>
      <c r="AC32" s="5">
        <f t="shared" si="120"/>
        <v>44595</v>
      </c>
      <c r="AD32" s="5">
        <f t="shared" si="121"/>
        <v>44630</v>
      </c>
      <c r="AE32" s="5">
        <f t="shared" si="15"/>
        <v>44630</v>
      </c>
      <c r="AF32" s="5">
        <f t="shared" si="16"/>
        <v>44635</v>
      </c>
      <c r="AG32" s="5">
        <f t="shared" si="17"/>
        <v>44638</v>
      </c>
      <c r="AH32" s="12">
        <f t="shared" si="122"/>
        <v>44648</v>
      </c>
      <c r="AI32" s="24"/>
      <c r="AJ32" s="5">
        <f t="shared" si="123"/>
        <v>44620</v>
      </c>
      <c r="AK32" s="5">
        <f t="shared" si="124"/>
        <v>44625</v>
      </c>
      <c r="AL32" s="28">
        <f t="shared" si="19"/>
        <v>44625</v>
      </c>
      <c r="AM32" s="5">
        <f t="shared" si="125"/>
        <v>44629</v>
      </c>
      <c r="AN32" s="5">
        <f t="shared" si="126"/>
        <v>44664</v>
      </c>
      <c r="AO32" s="5">
        <f t="shared" si="20"/>
        <v>44664</v>
      </c>
      <c r="AP32" s="5">
        <f t="shared" si="21"/>
        <v>44669</v>
      </c>
      <c r="AQ32" s="5">
        <f t="shared" si="22"/>
        <v>44672</v>
      </c>
      <c r="AR32" s="12">
        <f t="shared" si="127"/>
        <v>44676</v>
      </c>
      <c r="AS32" s="24"/>
      <c r="AT32" s="5">
        <f t="shared" si="128"/>
        <v>44648</v>
      </c>
      <c r="AU32" s="5">
        <f t="shared" si="129"/>
        <v>44653</v>
      </c>
      <c r="AV32" s="28">
        <f t="shared" si="24"/>
        <v>44653</v>
      </c>
      <c r="AW32" s="5">
        <f t="shared" si="130"/>
        <v>44657</v>
      </c>
      <c r="AX32" s="5">
        <f t="shared" si="131"/>
        <v>44692</v>
      </c>
      <c r="AY32" s="5">
        <f t="shared" si="25"/>
        <v>44692</v>
      </c>
      <c r="AZ32" s="5">
        <f t="shared" si="26"/>
        <v>44697</v>
      </c>
      <c r="BA32" s="5">
        <f t="shared" si="27"/>
        <v>44700</v>
      </c>
      <c r="BB32" s="12">
        <f t="shared" si="132"/>
        <v>44704</v>
      </c>
      <c r="BC32" s="24"/>
      <c r="BD32" s="5">
        <f t="shared" si="133"/>
        <v>44676</v>
      </c>
      <c r="BE32" s="5">
        <f t="shared" si="134"/>
        <v>44681</v>
      </c>
      <c r="BF32" s="28">
        <f t="shared" si="29"/>
        <v>44681</v>
      </c>
      <c r="BG32" s="5">
        <f t="shared" si="135"/>
        <v>44685</v>
      </c>
      <c r="BH32" s="5">
        <f t="shared" si="136"/>
        <v>44720</v>
      </c>
      <c r="BI32" s="5">
        <f t="shared" si="30"/>
        <v>44720</v>
      </c>
      <c r="BJ32" s="5">
        <f t="shared" si="31"/>
        <v>44725</v>
      </c>
      <c r="BK32" s="5">
        <f t="shared" si="32"/>
        <v>44728</v>
      </c>
      <c r="BL32" s="12">
        <f t="shared" si="137"/>
        <v>44732</v>
      </c>
      <c r="BM32" s="24"/>
      <c r="BN32" s="5">
        <f t="shared" si="138"/>
        <v>44704</v>
      </c>
      <c r="BO32" s="5">
        <f t="shared" si="139"/>
        <v>44709</v>
      </c>
      <c r="BP32" s="28">
        <f t="shared" si="34"/>
        <v>44709</v>
      </c>
      <c r="BQ32" s="5">
        <f t="shared" si="140"/>
        <v>44713</v>
      </c>
      <c r="BR32" s="5">
        <f t="shared" si="141"/>
        <v>44748</v>
      </c>
      <c r="BS32" s="5">
        <f t="shared" si="35"/>
        <v>44748</v>
      </c>
      <c r="BT32" s="5">
        <f t="shared" si="36"/>
        <v>44753</v>
      </c>
      <c r="BU32" s="5">
        <f t="shared" si="37"/>
        <v>44756</v>
      </c>
      <c r="BV32" s="12">
        <f t="shared" si="142"/>
        <v>44760</v>
      </c>
      <c r="BW32" s="24"/>
      <c r="BX32" s="5">
        <f t="shared" si="143"/>
        <v>44732</v>
      </c>
      <c r="BY32" s="5">
        <f t="shared" si="144"/>
        <v>44737</v>
      </c>
      <c r="BZ32" s="28">
        <f t="shared" si="39"/>
        <v>44737</v>
      </c>
      <c r="CA32" s="5">
        <f t="shared" si="145"/>
        <v>44741</v>
      </c>
      <c r="CB32" s="5">
        <f t="shared" si="146"/>
        <v>44776</v>
      </c>
      <c r="CC32" s="5">
        <f t="shared" si="40"/>
        <v>44776</v>
      </c>
      <c r="CD32" s="5">
        <f t="shared" si="41"/>
        <v>44781</v>
      </c>
      <c r="CE32" s="5">
        <f t="shared" si="42"/>
        <v>44784</v>
      </c>
      <c r="CF32" s="12">
        <f t="shared" si="147"/>
        <v>44788</v>
      </c>
      <c r="CG32" s="24"/>
      <c r="CH32" s="5">
        <f t="shared" si="148"/>
        <v>44760</v>
      </c>
      <c r="CI32" s="5">
        <f t="shared" si="149"/>
        <v>44765</v>
      </c>
      <c r="CJ32" s="28">
        <f t="shared" si="44"/>
        <v>44765</v>
      </c>
      <c r="CK32" s="5">
        <f t="shared" si="150"/>
        <v>44769</v>
      </c>
      <c r="CL32" s="5">
        <f t="shared" si="151"/>
        <v>44804</v>
      </c>
      <c r="CM32" s="5">
        <f t="shared" si="45"/>
        <v>44804</v>
      </c>
      <c r="CN32" s="5">
        <f t="shared" si="46"/>
        <v>44809</v>
      </c>
      <c r="CO32" s="5">
        <f t="shared" si="47"/>
        <v>44812</v>
      </c>
      <c r="CP32" s="12">
        <f t="shared" si="152"/>
        <v>44816</v>
      </c>
      <c r="CQ32" s="24"/>
      <c r="CR32" s="5">
        <f t="shared" si="153"/>
        <v>44788</v>
      </c>
      <c r="CS32" s="5">
        <f t="shared" si="154"/>
        <v>44793</v>
      </c>
      <c r="CT32" s="28">
        <f t="shared" si="49"/>
        <v>44793</v>
      </c>
      <c r="CU32" s="5">
        <f t="shared" si="155"/>
        <v>44797</v>
      </c>
      <c r="CV32" s="5">
        <f t="shared" si="156"/>
        <v>44832</v>
      </c>
      <c r="CW32" s="5">
        <f t="shared" si="50"/>
        <v>44832</v>
      </c>
      <c r="CX32" s="5">
        <f t="shared" si="51"/>
        <v>44837</v>
      </c>
      <c r="CY32" s="5">
        <f t="shared" si="52"/>
        <v>44840</v>
      </c>
      <c r="CZ32" s="12">
        <f t="shared" si="157"/>
        <v>44844</v>
      </c>
      <c r="DA32" s="24"/>
      <c r="DB32" s="5">
        <f t="shared" si="158"/>
        <v>44816</v>
      </c>
      <c r="DC32" s="5">
        <f t="shared" si="159"/>
        <v>44821</v>
      </c>
      <c r="DD32" s="28">
        <f t="shared" si="54"/>
        <v>44821</v>
      </c>
      <c r="DE32" s="5">
        <f t="shared" si="160"/>
        <v>44825</v>
      </c>
      <c r="DF32" s="5">
        <f t="shared" si="161"/>
        <v>44860</v>
      </c>
      <c r="DG32" s="5">
        <f t="shared" si="55"/>
        <v>44860</v>
      </c>
      <c r="DH32" s="5">
        <f t="shared" si="56"/>
        <v>44865</v>
      </c>
      <c r="DI32" s="5">
        <f t="shared" si="57"/>
        <v>44868</v>
      </c>
      <c r="DJ32" s="12">
        <f t="shared" si="162"/>
        <v>44872</v>
      </c>
      <c r="DK32" s="24"/>
      <c r="DL32" s="5">
        <f t="shared" si="163"/>
        <v>44844</v>
      </c>
      <c r="DM32" s="5">
        <f t="shared" si="164"/>
        <v>44849</v>
      </c>
      <c r="DN32" s="28">
        <f t="shared" si="59"/>
        <v>44849</v>
      </c>
      <c r="DO32" s="5">
        <f t="shared" si="165"/>
        <v>44853</v>
      </c>
      <c r="DP32" s="5">
        <f t="shared" si="166"/>
        <v>44888</v>
      </c>
      <c r="DQ32" s="5">
        <f t="shared" si="60"/>
        <v>44888</v>
      </c>
      <c r="DR32" s="5">
        <f t="shared" si="61"/>
        <v>44893</v>
      </c>
      <c r="DS32" s="5">
        <f t="shared" si="62"/>
        <v>44896</v>
      </c>
      <c r="DT32" s="12">
        <f t="shared" si="167"/>
        <v>44900</v>
      </c>
      <c r="DU32" s="24"/>
      <c r="DV32" s="5">
        <f t="shared" si="168"/>
        <v>44872</v>
      </c>
      <c r="DW32" s="5">
        <f t="shared" si="169"/>
        <v>44877</v>
      </c>
      <c r="DX32" s="28">
        <f t="shared" si="64"/>
        <v>44877</v>
      </c>
      <c r="DY32" s="5">
        <f t="shared" si="170"/>
        <v>44881</v>
      </c>
      <c r="DZ32" s="5">
        <f t="shared" si="171"/>
        <v>44916</v>
      </c>
      <c r="EA32" s="5">
        <f t="shared" si="65"/>
        <v>44916</v>
      </c>
      <c r="EB32" s="5">
        <f t="shared" si="66"/>
        <v>44921</v>
      </c>
      <c r="EC32" s="5">
        <f t="shared" si="67"/>
        <v>44924</v>
      </c>
      <c r="ED32" s="12">
        <f t="shared" si="172"/>
        <v>44928</v>
      </c>
      <c r="EE32" s="24"/>
      <c r="EF32" s="37"/>
      <c r="EG32" s="37"/>
      <c r="EH32" s="37"/>
      <c r="EI32" s="37"/>
      <c r="EJ32" s="37"/>
      <c r="EK32" s="37"/>
    </row>
    <row r="33" spans="1:141" ht="11.25" customHeight="1">
      <c r="A33" s="4" t="s">
        <v>163</v>
      </c>
      <c r="B33" s="4" t="s">
        <v>123</v>
      </c>
      <c r="C33" s="3" t="e">
        <f t="shared" si="0"/>
        <v>#N/A</v>
      </c>
      <c r="D33" s="49" t="e">
        <f t="shared" ref="D33" si="405">N33-F33</f>
        <v>#N/A</v>
      </c>
      <c r="E33" s="41"/>
      <c r="F33" s="5" t="e">
        <f t="shared" si="109"/>
        <v>#N/A</v>
      </c>
      <c r="G33" s="5" t="e">
        <f>H33</f>
        <v>#N/A</v>
      </c>
      <c r="H33" s="28" t="e">
        <f t="shared" ref="H33" si="406">I33-OriginLoad</f>
        <v>#N/A</v>
      </c>
      <c r="I33" s="5" t="e">
        <f>J33-$C33</f>
        <v>#N/A</v>
      </c>
      <c r="J33" s="5">
        <f>K33</f>
        <v>44580</v>
      </c>
      <c r="K33" s="5">
        <f t="shared" si="4"/>
        <v>44580</v>
      </c>
      <c r="L33" s="5">
        <f t="shared" ref="L33" si="407">M33-TransloadDays</f>
        <v>44585</v>
      </c>
      <c r="M33" s="5">
        <f t="shared" si="6"/>
        <v>44588</v>
      </c>
      <c r="N33" s="12">
        <f t="shared" si="7"/>
        <v>44592</v>
      </c>
      <c r="O33" s="24"/>
      <c r="P33" s="5" t="e">
        <f t="shared" si="113"/>
        <v>#N/A</v>
      </c>
      <c r="Q33" s="5" t="e">
        <f>R33</f>
        <v>#N/A</v>
      </c>
      <c r="R33" s="28" t="e">
        <f t="shared" ref="R33" si="408">S33-OriginLoad</f>
        <v>#N/A</v>
      </c>
      <c r="S33" s="5" t="e">
        <f>T33-$C33</f>
        <v>#N/A</v>
      </c>
      <c r="T33" s="5">
        <f>U33</f>
        <v>44608</v>
      </c>
      <c r="U33" s="5">
        <f t="shared" si="10"/>
        <v>44608</v>
      </c>
      <c r="V33" s="5">
        <f t="shared" ref="V33" si="409">W33-TransloadDays</f>
        <v>44613</v>
      </c>
      <c r="W33" s="5">
        <f t="shared" si="12"/>
        <v>44616</v>
      </c>
      <c r="X33" s="12">
        <f>$P$1</f>
        <v>44620</v>
      </c>
      <c r="Y33" s="24"/>
      <c r="Z33" s="5" t="e">
        <f t="shared" si="118"/>
        <v>#N/A</v>
      </c>
      <c r="AA33" s="5" t="e">
        <f>AB33</f>
        <v>#N/A</v>
      </c>
      <c r="AB33" s="28" t="e">
        <f t="shared" ref="AB33" si="410">AC33-OriginLoad</f>
        <v>#N/A</v>
      </c>
      <c r="AC33" s="5" t="e">
        <f>AD33-$C33</f>
        <v>#N/A</v>
      </c>
      <c r="AD33" s="5">
        <f>AE33</f>
        <v>44630</v>
      </c>
      <c r="AE33" s="5">
        <f t="shared" si="15"/>
        <v>44630</v>
      </c>
      <c r="AF33" s="5">
        <f t="shared" ref="AF33" si="411">AG33-TransloadDays</f>
        <v>44635</v>
      </c>
      <c r="AG33" s="5">
        <f t="shared" ref="AG33" si="412">AH33-RailDays</f>
        <v>44638</v>
      </c>
      <c r="AH33" s="12">
        <f>$Z$1</f>
        <v>44648</v>
      </c>
      <c r="AI33" s="24"/>
      <c r="AJ33" s="5" t="e">
        <f t="shared" si="123"/>
        <v>#N/A</v>
      </c>
      <c r="AK33" s="5" t="e">
        <f>AL33</f>
        <v>#N/A</v>
      </c>
      <c r="AL33" s="28" t="e">
        <f t="shared" ref="AL33" si="413">AM33-OriginLoad</f>
        <v>#N/A</v>
      </c>
      <c r="AM33" s="5" t="e">
        <f>AN33-$C33</f>
        <v>#N/A</v>
      </c>
      <c r="AN33" s="5">
        <f>AO33</f>
        <v>44664</v>
      </c>
      <c r="AO33" s="5">
        <f t="shared" si="20"/>
        <v>44664</v>
      </c>
      <c r="AP33" s="5">
        <f t="shared" ref="AP33" si="414">AQ33-TransloadDays</f>
        <v>44669</v>
      </c>
      <c r="AQ33" s="5">
        <f t="shared" si="22"/>
        <v>44672</v>
      </c>
      <c r="AR33" s="12">
        <f>$AJ$1</f>
        <v>44676</v>
      </c>
      <c r="AS33" s="24"/>
      <c r="AT33" s="5" t="e">
        <f t="shared" si="128"/>
        <v>#N/A</v>
      </c>
      <c r="AU33" s="5" t="e">
        <f>AV33</f>
        <v>#N/A</v>
      </c>
      <c r="AV33" s="28" t="e">
        <f t="shared" ref="AV33" si="415">AW33-OriginLoad</f>
        <v>#N/A</v>
      </c>
      <c r="AW33" s="5" t="e">
        <f>AX33-$C33</f>
        <v>#N/A</v>
      </c>
      <c r="AX33" s="5">
        <f>AY33</f>
        <v>44692</v>
      </c>
      <c r="AY33" s="5">
        <f t="shared" si="25"/>
        <v>44692</v>
      </c>
      <c r="AZ33" s="5">
        <f t="shared" ref="AZ33" si="416">BA33-TransloadDays</f>
        <v>44697</v>
      </c>
      <c r="BA33" s="5">
        <f t="shared" si="27"/>
        <v>44700</v>
      </c>
      <c r="BB33" s="12">
        <f>$AT$1</f>
        <v>44704</v>
      </c>
      <c r="BC33" s="24"/>
      <c r="BD33" s="5" t="e">
        <f t="shared" si="133"/>
        <v>#N/A</v>
      </c>
      <c r="BE33" s="5" t="e">
        <f>BF33</f>
        <v>#N/A</v>
      </c>
      <c r="BF33" s="28" t="e">
        <f t="shared" ref="BF33" si="417">BG33-OriginLoad</f>
        <v>#N/A</v>
      </c>
      <c r="BG33" s="5" t="e">
        <f>BH33-$C33</f>
        <v>#N/A</v>
      </c>
      <c r="BH33" s="5">
        <f>BI33</f>
        <v>44720</v>
      </c>
      <c r="BI33" s="5">
        <f t="shared" si="30"/>
        <v>44720</v>
      </c>
      <c r="BJ33" s="5">
        <f t="shared" ref="BJ33" si="418">BK33-TransloadDays</f>
        <v>44725</v>
      </c>
      <c r="BK33" s="5">
        <f t="shared" si="32"/>
        <v>44728</v>
      </c>
      <c r="BL33" s="12">
        <f>$BD$1</f>
        <v>44732</v>
      </c>
      <c r="BM33" s="24"/>
      <c r="BN33" s="5" t="e">
        <f t="shared" si="138"/>
        <v>#N/A</v>
      </c>
      <c r="BO33" s="5" t="e">
        <f>BP33</f>
        <v>#N/A</v>
      </c>
      <c r="BP33" s="28" t="e">
        <f t="shared" ref="BP33" si="419">BQ33-OriginLoad</f>
        <v>#N/A</v>
      </c>
      <c r="BQ33" s="5" t="e">
        <f>BR33-$C33</f>
        <v>#N/A</v>
      </c>
      <c r="BR33" s="5">
        <f>BS33</f>
        <v>44748</v>
      </c>
      <c r="BS33" s="5">
        <f t="shared" si="35"/>
        <v>44748</v>
      </c>
      <c r="BT33" s="5">
        <f t="shared" ref="BT33" si="420">BU33-TransloadDays</f>
        <v>44753</v>
      </c>
      <c r="BU33" s="5">
        <f t="shared" si="37"/>
        <v>44756</v>
      </c>
      <c r="BV33" s="12">
        <f>$BN$1</f>
        <v>44760</v>
      </c>
      <c r="BW33" s="24"/>
      <c r="BX33" s="5" t="e">
        <f t="shared" si="143"/>
        <v>#N/A</v>
      </c>
      <c r="BY33" s="5" t="e">
        <f>BZ33</f>
        <v>#N/A</v>
      </c>
      <c r="BZ33" s="28" t="e">
        <f t="shared" ref="BZ33" si="421">CA33-OriginLoad</f>
        <v>#N/A</v>
      </c>
      <c r="CA33" s="5" t="e">
        <f>CB33-$C33</f>
        <v>#N/A</v>
      </c>
      <c r="CB33" s="5">
        <f>CC33</f>
        <v>44776</v>
      </c>
      <c r="CC33" s="5">
        <f t="shared" si="40"/>
        <v>44776</v>
      </c>
      <c r="CD33" s="5">
        <f t="shared" ref="CD33" si="422">CE33-TransloadDays</f>
        <v>44781</v>
      </c>
      <c r="CE33" s="5">
        <f t="shared" si="42"/>
        <v>44784</v>
      </c>
      <c r="CF33" s="12">
        <f>$BX$1</f>
        <v>44788</v>
      </c>
      <c r="CG33" s="24"/>
      <c r="CH33" s="5" t="e">
        <f t="shared" si="148"/>
        <v>#N/A</v>
      </c>
      <c r="CI33" s="5" t="e">
        <f>CJ33</f>
        <v>#N/A</v>
      </c>
      <c r="CJ33" s="28" t="e">
        <f t="shared" ref="CJ33" si="423">CK33-OriginLoad</f>
        <v>#N/A</v>
      </c>
      <c r="CK33" s="5" t="e">
        <f>CL33-$C33</f>
        <v>#N/A</v>
      </c>
      <c r="CL33" s="5">
        <f>CM33</f>
        <v>44804</v>
      </c>
      <c r="CM33" s="5">
        <f t="shared" si="45"/>
        <v>44804</v>
      </c>
      <c r="CN33" s="5">
        <f t="shared" ref="CN33" si="424">CO33-TransloadDays</f>
        <v>44809</v>
      </c>
      <c r="CO33" s="5">
        <f t="shared" si="47"/>
        <v>44812</v>
      </c>
      <c r="CP33" s="12">
        <f>$CH$1</f>
        <v>44816</v>
      </c>
      <c r="CQ33" s="24"/>
      <c r="CR33" s="5" t="e">
        <f t="shared" si="153"/>
        <v>#N/A</v>
      </c>
      <c r="CS33" s="5" t="e">
        <f>CT33</f>
        <v>#N/A</v>
      </c>
      <c r="CT33" s="28" t="e">
        <f t="shared" ref="CT33" si="425">CU33-OriginLoad</f>
        <v>#N/A</v>
      </c>
      <c r="CU33" s="5" t="e">
        <f>CV33-$C33</f>
        <v>#N/A</v>
      </c>
      <c r="CV33" s="5">
        <f>CW33</f>
        <v>44832</v>
      </c>
      <c r="CW33" s="5">
        <f t="shared" si="50"/>
        <v>44832</v>
      </c>
      <c r="CX33" s="5">
        <f t="shared" ref="CX33" si="426">CY33-TransloadDays</f>
        <v>44837</v>
      </c>
      <c r="CY33" s="5">
        <f t="shared" si="52"/>
        <v>44840</v>
      </c>
      <c r="CZ33" s="12">
        <f>$CR$1</f>
        <v>44844</v>
      </c>
      <c r="DA33" s="24"/>
      <c r="DB33" s="5" t="e">
        <f t="shared" si="158"/>
        <v>#N/A</v>
      </c>
      <c r="DC33" s="5" t="e">
        <f>DD33</f>
        <v>#N/A</v>
      </c>
      <c r="DD33" s="28" t="e">
        <f t="shared" ref="DD33" si="427">DE33-OriginLoad</f>
        <v>#N/A</v>
      </c>
      <c r="DE33" s="5" t="e">
        <f>DF33-$C33</f>
        <v>#N/A</v>
      </c>
      <c r="DF33" s="5">
        <f>DG33</f>
        <v>44860</v>
      </c>
      <c r="DG33" s="5">
        <f t="shared" si="55"/>
        <v>44860</v>
      </c>
      <c r="DH33" s="5">
        <f t="shared" ref="DH33" si="428">DI33-TransloadDays</f>
        <v>44865</v>
      </c>
      <c r="DI33" s="5">
        <f t="shared" si="57"/>
        <v>44868</v>
      </c>
      <c r="DJ33" s="12">
        <f>$DB$1</f>
        <v>44872</v>
      </c>
      <c r="DK33" s="24"/>
      <c r="DL33" s="5" t="e">
        <f t="shared" si="163"/>
        <v>#N/A</v>
      </c>
      <c r="DM33" s="5" t="e">
        <f>DN33</f>
        <v>#N/A</v>
      </c>
      <c r="DN33" s="28" t="e">
        <f t="shared" ref="DN33" si="429">DO33-OriginLoad</f>
        <v>#N/A</v>
      </c>
      <c r="DO33" s="5" t="e">
        <f>DP33-$C33</f>
        <v>#N/A</v>
      </c>
      <c r="DP33" s="5">
        <f>DQ33</f>
        <v>44888</v>
      </c>
      <c r="DQ33" s="5">
        <f t="shared" si="60"/>
        <v>44888</v>
      </c>
      <c r="DR33" s="5">
        <f t="shared" ref="DR33" si="430">DS33-TransloadDays</f>
        <v>44893</v>
      </c>
      <c r="DS33" s="5">
        <f t="shared" si="62"/>
        <v>44896</v>
      </c>
      <c r="DT33" s="12">
        <f>$DL$1</f>
        <v>44900</v>
      </c>
      <c r="DU33" s="24"/>
      <c r="DV33" s="5" t="e">
        <f t="shared" si="168"/>
        <v>#N/A</v>
      </c>
      <c r="DW33" s="5" t="e">
        <f>DX33</f>
        <v>#N/A</v>
      </c>
      <c r="DX33" s="28" t="e">
        <f t="shared" ref="DX33" si="431">DY33-OriginLoad</f>
        <v>#N/A</v>
      </c>
      <c r="DY33" s="5" t="e">
        <f>DZ33-$C33</f>
        <v>#N/A</v>
      </c>
      <c r="DZ33" s="5">
        <f>EA33</f>
        <v>44916</v>
      </c>
      <c r="EA33" s="5">
        <f t="shared" si="65"/>
        <v>44916</v>
      </c>
      <c r="EB33" s="5">
        <f t="shared" ref="EB33" si="432">EC33-TransloadDays</f>
        <v>44921</v>
      </c>
      <c r="EC33" s="5">
        <f t="shared" si="67"/>
        <v>44924</v>
      </c>
      <c r="ED33" s="12">
        <f>$DV$1</f>
        <v>44928</v>
      </c>
      <c r="EE33" s="24"/>
      <c r="EF33" s="37"/>
      <c r="EG33" s="37"/>
      <c r="EH33" s="37"/>
      <c r="EI33" s="37"/>
      <c r="EJ33" s="37"/>
      <c r="EK33" s="37"/>
    </row>
    <row r="34" spans="1:141" ht="11.25" customHeight="1">
      <c r="A34" s="4" t="s">
        <v>102</v>
      </c>
      <c r="B34" s="4" t="s">
        <v>103</v>
      </c>
      <c r="C34" s="3">
        <f t="shared" si="0"/>
        <v>50</v>
      </c>
      <c r="D34" s="49">
        <f t="shared" si="1"/>
        <v>71</v>
      </c>
      <c r="E34" s="41"/>
      <c r="F34" s="5">
        <f t="shared" si="109"/>
        <v>44521</v>
      </c>
      <c r="G34" s="5">
        <f t="shared" si="110"/>
        <v>44526</v>
      </c>
      <c r="H34" s="28">
        <f t="shared" si="3"/>
        <v>44526</v>
      </c>
      <c r="I34" s="5">
        <f t="shared" si="111"/>
        <v>44530</v>
      </c>
      <c r="J34" s="5">
        <f t="shared" si="112"/>
        <v>44580</v>
      </c>
      <c r="K34" s="5">
        <f t="shared" si="4"/>
        <v>44580</v>
      </c>
      <c r="L34" s="5">
        <f t="shared" si="5"/>
        <v>44585</v>
      </c>
      <c r="M34" s="5">
        <f t="shared" si="6"/>
        <v>44588</v>
      </c>
      <c r="N34" s="12">
        <f t="shared" si="7"/>
        <v>44592</v>
      </c>
      <c r="O34" s="24"/>
      <c r="P34" s="5">
        <f t="shared" si="113"/>
        <v>44549</v>
      </c>
      <c r="Q34" s="5">
        <f t="shared" si="114"/>
        <v>44554</v>
      </c>
      <c r="R34" s="28">
        <f t="shared" si="9"/>
        <v>44554</v>
      </c>
      <c r="S34" s="5">
        <f t="shared" si="115"/>
        <v>44558</v>
      </c>
      <c r="T34" s="5">
        <f t="shared" si="116"/>
        <v>44608</v>
      </c>
      <c r="U34" s="5">
        <f t="shared" si="10"/>
        <v>44608</v>
      </c>
      <c r="V34" s="5">
        <f t="shared" si="11"/>
        <v>44613</v>
      </c>
      <c r="W34" s="5">
        <f t="shared" si="12"/>
        <v>44616</v>
      </c>
      <c r="X34" s="12">
        <f t="shared" si="117"/>
        <v>44620</v>
      </c>
      <c r="Y34" s="24"/>
      <c r="Z34" s="5">
        <f t="shared" si="118"/>
        <v>44571</v>
      </c>
      <c r="AA34" s="5">
        <f t="shared" si="119"/>
        <v>44576</v>
      </c>
      <c r="AB34" s="28">
        <f t="shared" si="14"/>
        <v>44576</v>
      </c>
      <c r="AC34" s="5">
        <f t="shared" si="120"/>
        <v>44580</v>
      </c>
      <c r="AD34" s="5">
        <f t="shared" si="121"/>
        <v>44630</v>
      </c>
      <c r="AE34" s="5">
        <f t="shared" si="15"/>
        <v>44630</v>
      </c>
      <c r="AF34" s="5">
        <f t="shared" si="16"/>
        <v>44635</v>
      </c>
      <c r="AG34" s="5">
        <f t="shared" si="17"/>
        <v>44638</v>
      </c>
      <c r="AH34" s="12">
        <f t="shared" si="122"/>
        <v>44648</v>
      </c>
      <c r="AI34" s="24"/>
      <c r="AJ34" s="5">
        <f t="shared" si="123"/>
        <v>44605</v>
      </c>
      <c r="AK34" s="5">
        <f t="shared" si="124"/>
        <v>44610</v>
      </c>
      <c r="AL34" s="28">
        <f t="shared" si="19"/>
        <v>44610</v>
      </c>
      <c r="AM34" s="5">
        <f t="shared" si="125"/>
        <v>44614</v>
      </c>
      <c r="AN34" s="5">
        <f t="shared" si="126"/>
        <v>44664</v>
      </c>
      <c r="AO34" s="5">
        <f t="shared" si="20"/>
        <v>44664</v>
      </c>
      <c r="AP34" s="5">
        <f t="shared" si="21"/>
        <v>44669</v>
      </c>
      <c r="AQ34" s="5">
        <f t="shared" si="22"/>
        <v>44672</v>
      </c>
      <c r="AR34" s="12">
        <f t="shared" si="127"/>
        <v>44676</v>
      </c>
      <c r="AS34" s="24"/>
      <c r="AT34" s="5">
        <f t="shared" si="128"/>
        <v>44633</v>
      </c>
      <c r="AU34" s="5">
        <f t="shared" si="129"/>
        <v>44638</v>
      </c>
      <c r="AV34" s="28">
        <f t="shared" si="24"/>
        <v>44638</v>
      </c>
      <c r="AW34" s="5">
        <f t="shared" si="130"/>
        <v>44642</v>
      </c>
      <c r="AX34" s="5">
        <f t="shared" si="131"/>
        <v>44692</v>
      </c>
      <c r="AY34" s="5">
        <f t="shared" si="25"/>
        <v>44692</v>
      </c>
      <c r="AZ34" s="5">
        <f t="shared" si="26"/>
        <v>44697</v>
      </c>
      <c r="BA34" s="5">
        <f t="shared" si="27"/>
        <v>44700</v>
      </c>
      <c r="BB34" s="12">
        <f t="shared" si="132"/>
        <v>44704</v>
      </c>
      <c r="BC34" s="24"/>
      <c r="BD34" s="5">
        <f t="shared" si="133"/>
        <v>44661</v>
      </c>
      <c r="BE34" s="5">
        <f t="shared" si="134"/>
        <v>44666</v>
      </c>
      <c r="BF34" s="28">
        <f t="shared" si="29"/>
        <v>44666</v>
      </c>
      <c r="BG34" s="5">
        <f t="shared" si="135"/>
        <v>44670</v>
      </c>
      <c r="BH34" s="5">
        <f t="shared" si="136"/>
        <v>44720</v>
      </c>
      <c r="BI34" s="5">
        <f t="shared" si="30"/>
        <v>44720</v>
      </c>
      <c r="BJ34" s="5">
        <f t="shared" si="31"/>
        <v>44725</v>
      </c>
      <c r="BK34" s="5">
        <f t="shared" si="32"/>
        <v>44728</v>
      </c>
      <c r="BL34" s="12">
        <f t="shared" si="137"/>
        <v>44732</v>
      </c>
      <c r="BM34" s="24"/>
      <c r="BN34" s="5">
        <f t="shared" si="138"/>
        <v>44689</v>
      </c>
      <c r="BO34" s="5">
        <f t="shared" si="139"/>
        <v>44694</v>
      </c>
      <c r="BP34" s="28">
        <f t="shared" si="34"/>
        <v>44694</v>
      </c>
      <c r="BQ34" s="5">
        <f t="shared" si="140"/>
        <v>44698</v>
      </c>
      <c r="BR34" s="5">
        <f t="shared" si="141"/>
        <v>44748</v>
      </c>
      <c r="BS34" s="5">
        <f t="shared" si="35"/>
        <v>44748</v>
      </c>
      <c r="BT34" s="5">
        <f t="shared" si="36"/>
        <v>44753</v>
      </c>
      <c r="BU34" s="5">
        <f t="shared" si="37"/>
        <v>44756</v>
      </c>
      <c r="BV34" s="12">
        <f t="shared" si="142"/>
        <v>44760</v>
      </c>
      <c r="BW34" s="24"/>
      <c r="BX34" s="5">
        <f t="shared" si="143"/>
        <v>44717</v>
      </c>
      <c r="BY34" s="5">
        <f t="shared" si="144"/>
        <v>44722</v>
      </c>
      <c r="BZ34" s="28">
        <f t="shared" si="39"/>
        <v>44722</v>
      </c>
      <c r="CA34" s="5">
        <f t="shared" si="145"/>
        <v>44726</v>
      </c>
      <c r="CB34" s="5">
        <f t="shared" si="146"/>
        <v>44776</v>
      </c>
      <c r="CC34" s="5">
        <f t="shared" si="40"/>
        <v>44776</v>
      </c>
      <c r="CD34" s="5">
        <f t="shared" si="41"/>
        <v>44781</v>
      </c>
      <c r="CE34" s="5">
        <f t="shared" si="42"/>
        <v>44784</v>
      </c>
      <c r="CF34" s="12">
        <f t="shared" si="147"/>
        <v>44788</v>
      </c>
      <c r="CG34" s="24"/>
      <c r="CH34" s="5">
        <f t="shared" si="148"/>
        <v>44745</v>
      </c>
      <c r="CI34" s="5">
        <f t="shared" si="149"/>
        <v>44750</v>
      </c>
      <c r="CJ34" s="28">
        <f t="shared" si="44"/>
        <v>44750</v>
      </c>
      <c r="CK34" s="5">
        <f t="shared" si="150"/>
        <v>44754</v>
      </c>
      <c r="CL34" s="5">
        <f t="shared" si="151"/>
        <v>44804</v>
      </c>
      <c r="CM34" s="5">
        <f t="shared" si="45"/>
        <v>44804</v>
      </c>
      <c r="CN34" s="5">
        <f t="shared" si="46"/>
        <v>44809</v>
      </c>
      <c r="CO34" s="5">
        <f t="shared" si="47"/>
        <v>44812</v>
      </c>
      <c r="CP34" s="12">
        <f t="shared" si="152"/>
        <v>44816</v>
      </c>
      <c r="CQ34" s="24"/>
      <c r="CR34" s="5">
        <f t="shared" si="153"/>
        <v>44773</v>
      </c>
      <c r="CS34" s="5">
        <f t="shared" si="154"/>
        <v>44778</v>
      </c>
      <c r="CT34" s="28">
        <f t="shared" si="49"/>
        <v>44778</v>
      </c>
      <c r="CU34" s="5">
        <f t="shared" si="155"/>
        <v>44782</v>
      </c>
      <c r="CV34" s="5">
        <f t="shared" si="156"/>
        <v>44832</v>
      </c>
      <c r="CW34" s="5">
        <f t="shared" si="50"/>
        <v>44832</v>
      </c>
      <c r="CX34" s="5">
        <f t="shared" si="51"/>
        <v>44837</v>
      </c>
      <c r="CY34" s="5">
        <f t="shared" si="52"/>
        <v>44840</v>
      </c>
      <c r="CZ34" s="12">
        <f t="shared" si="157"/>
        <v>44844</v>
      </c>
      <c r="DA34" s="24"/>
      <c r="DB34" s="5">
        <f t="shared" si="158"/>
        <v>44801</v>
      </c>
      <c r="DC34" s="5">
        <f t="shared" si="159"/>
        <v>44806</v>
      </c>
      <c r="DD34" s="28">
        <f t="shared" si="54"/>
        <v>44806</v>
      </c>
      <c r="DE34" s="5">
        <f t="shared" si="160"/>
        <v>44810</v>
      </c>
      <c r="DF34" s="5">
        <f t="shared" si="161"/>
        <v>44860</v>
      </c>
      <c r="DG34" s="5">
        <f t="shared" si="55"/>
        <v>44860</v>
      </c>
      <c r="DH34" s="5">
        <f t="shared" si="56"/>
        <v>44865</v>
      </c>
      <c r="DI34" s="5">
        <f t="shared" si="57"/>
        <v>44868</v>
      </c>
      <c r="DJ34" s="12">
        <f t="shared" si="162"/>
        <v>44872</v>
      </c>
      <c r="DK34" s="24"/>
      <c r="DL34" s="5">
        <f t="shared" si="163"/>
        <v>44829</v>
      </c>
      <c r="DM34" s="5">
        <f t="shared" si="164"/>
        <v>44834</v>
      </c>
      <c r="DN34" s="28">
        <f t="shared" si="59"/>
        <v>44834</v>
      </c>
      <c r="DO34" s="5">
        <f t="shared" si="165"/>
        <v>44838</v>
      </c>
      <c r="DP34" s="5">
        <f t="shared" si="166"/>
        <v>44888</v>
      </c>
      <c r="DQ34" s="5">
        <f t="shared" si="60"/>
        <v>44888</v>
      </c>
      <c r="DR34" s="5">
        <f t="shared" si="61"/>
        <v>44893</v>
      </c>
      <c r="DS34" s="5">
        <f t="shared" si="62"/>
        <v>44896</v>
      </c>
      <c r="DT34" s="12">
        <f t="shared" si="167"/>
        <v>44900</v>
      </c>
      <c r="DU34" s="24"/>
      <c r="DV34" s="5">
        <f t="shared" si="168"/>
        <v>44857</v>
      </c>
      <c r="DW34" s="5">
        <f t="shared" si="169"/>
        <v>44862</v>
      </c>
      <c r="DX34" s="28">
        <f t="shared" si="64"/>
        <v>44862</v>
      </c>
      <c r="DY34" s="5">
        <f t="shared" si="170"/>
        <v>44866</v>
      </c>
      <c r="DZ34" s="5">
        <f t="shared" si="171"/>
        <v>44916</v>
      </c>
      <c r="EA34" s="5">
        <f t="shared" si="65"/>
        <v>44916</v>
      </c>
      <c r="EB34" s="5">
        <f t="shared" si="66"/>
        <v>44921</v>
      </c>
      <c r="EC34" s="5">
        <f t="shared" si="67"/>
        <v>44924</v>
      </c>
      <c r="ED34" s="12">
        <f t="shared" si="172"/>
        <v>44928</v>
      </c>
      <c r="EE34" s="24"/>
      <c r="EF34" s="37"/>
      <c r="EG34" s="37"/>
      <c r="EH34" s="37"/>
      <c r="EI34" s="37"/>
      <c r="EJ34" s="37"/>
      <c r="EK34" s="37"/>
    </row>
    <row r="35" spans="1:141" ht="11.25" customHeight="1">
      <c r="A35" s="4" t="s">
        <v>109</v>
      </c>
      <c r="B35" s="4" t="s">
        <v>110</v>
      </c>
      <c r="C35" s="3">
        <f t="shared" si="0"/>
        <v>32</v>
      </c>
      <c r="D35" s="49">
        <f t="shared" si="1"/>
        <v>53</v>
      </c>
      <c r="E35" s="41"/>
      <c r="F35" s="5">
        <f t="shared" si="109"/>
        <v>44539</v>
      </c>
      <c r="G35" s="5">
        <f t="shared" si="110"/>
        <v>44544</v>
      </c>
      <c r="H35" s="28">
        <f t="shared" ref="H35:H43" si="433">I35-OriginLoad</f>
        <v>44544</v>
      </c>
      <c r="I35" s="5">
        <f t="shared" si="111"/>
        <v>44548</v>
      </c>
      <c r="J35" s="5">
        <f t="shared" si="112"/>
        <v>44580</v>
      </c>
      <c r="K35" s="5">
        <f t="shared" si="4"/>
        <v>44580</v>
      </c>
      <c r="L35" s="5">
        <f t="shared" ref="L35:L43" si="434">M35-TransloadDays</f>
        <v>44585</v>
      </c>
      <c r="M35" s="5">
        <f t="shared" si="6"/>
        <v>44588</v>
      </c>
      <c r="N35" s="12">
        <f t="shared" si="7"/>
        <v>44592</v>
      </c>
      <c r="O35" s="24"/>
      <c r="P35" s="5">
        <f t="shared" si="113"/>
        <v>44567</v>
      </c>
      <c r="Q35" s="5">
        <f t="shared" si="114"/>
        <v>44572</v>
      </c>
      <c r="R35" s="28">
        <f t="shared" ref="R35:R43" si="435">S35-OriginLoad</f>
        <v>44572</v>
      </c>
      <c r="S35" s="5">
        <f t="shared" si="115"/>
        <v>44576</v>
      </c>
      <c r="T35" s="5">
        <f t="shared" si="116"/>
        <v>44608</v>
      </c>
      <c r="U35" s="5">
        <f t="shared" si="10"/>
        <v>44608</v>
      </c>
      <c r="V35" s="5">
        <f t="shared" ref="V35:V43" si="436">W35-TransloadDays</f>
        <v>44613</v>
      </c>
      <c r="W35" s="5">
        <f t="shared" si="12"/>
        <v>44616</v>
      </c>
      <c r="X35" s="12">
        <f t="shared" si="117"/>
        <v>44620</v>
      </c>
      <c r="Y35" s="24"/>
      <c r="Z35" s="5">
        <f t="shared" si="118"/>
        <v>44589</v>
      </c>
      <c r="AA35" s="5">
        <f t="shared" si="119"/>
        <v>44594</v>
      </c>
      <c r="AB35" s="28">
        <f t="shared" ref="AB35:AB43" si="437">AC35-OriginLoad</f>
        <v>44594</v>
      </c>
      <c r="AC35" s="5">
        <f t="shared" si="120"/>
        <v>44598</v>
      </c>
      <c r="AD35" s="5">
        <f t="shared" si="121"/>
        <v>44630</v>
      </c>
      <c r="AE35" s="5">
        <f t="shared" si="15"/>
        <v>44630</v>
      </c>
      <c r="AF35" s="5">
        <f t="shared" ref="AF35:AF43" si="438">AG35-TransloadDays</f>
        <v>44635</v>
      </c>
      <c r="AG35" s="5">
        <f t="shared" ref="AG35:AG43" si="439">AH35-RailDays</f>
        <v>44638</v>
      </c>
      <c r="AH35" s="12">
        <f t="shared" si="122"/>
        <v>44648</v>
      </c>
      <c r="AI35" s="24"/>
      <c r="AJ35" s="5">
        <f t="shared" si="123"/>
        <v>44623</v>
      </c>
      <c r="AK35" s="5">
        <f t="shared" si="124"/>
        <v>44628</v>
      </c>
      <c r="AL35" s="28">
        <f t="shared" ref="AL35:AL43" si="440">AM35-OriginLoad</f>
        <v>44628</v>
      </c>
      <c r="AM35" s="5">
        <f t="shared" si="125"/>
        <v>44632</v>
      </c>
      <c r="AN35" s="5">
        <f t="shared" si="126"/>
        <v>44664</v>
      </c>
      <c r="AO35" s="5">
        <f t="shared" si="20"/>
        <v>44664</v>
      </c>
      <c r="AP35" s="5">
        <f t="shared" ref="AP35:AP43" si="441">AQ35-TransloadDays</f>
        <v>44669</v>
      </c>
      <c r="AQ35" s="5">
        <f t="shared" si="22"/>
        <v>44672</v>
      </c>
      <c r="AR35" s="12">
        <f t="shared" si="127"/>
        <v>44676</v>
      </c>
      <c r="AS35" s="24"/>
      <c r="AT35" s="5">
        <f t="shared" si="128"/>
        <v>44651</v>
      </c>
      <c r="AU35" s="5">
        <f t="shared" si="129"/>
        <v>44656</v>
      </c>
      <c r="AV35" s="28">
        <f t="shared" ref="AV35:AV43" si="442">AW35-OriginLoad</f>
        <v>44656</v>
      </c>
      <c r="AW35" s="5">
        <f t="shared" si="130"/>
        <v>44660</v>
      </c>
      <c r="AX35" s="5">
        <f t="shared" si="131"/>
        <v>44692</v>
      </c>
      <c r="AY35" s="5">
        <f t="shared" si="25"/>
        <v>44692</v>
      </c>
      <c r="AZ35" s="5">
        <f t="shared" ref="AZ35:AZ43" si="443">BA35-TransloadDays</f>
        <v>44697</v>
      </c>
      <c r="BA35" s="5">
        <f t="shared" si="27"/>
        <v>44700</v>
      </c>
      <c r="BB35" s="12">
        <f t="shared" si="132"/>
        <v>44704</v>
      </c>
      <c r="BC35" s="24"/>
      <c r="BD35" s="5">
        <f t="shared" si="133"/>
        <v>44679</v>
      </c>
      <c r="BE35" s="5">
        <f t="shared" si="134"/>
        <v>44684</v>
      </c>
      <c r="BF35" s="28">
        <f t="shared" ref="BF35:BF43" si="444">BG35-OriginLoad</f>
        <v>44684</v>
      </c>
      <c r="BG35" s="5">
        <f t="shared" si="135"/>
        <v>44688</v>
      </c>
      <c r="BH35" s="5">
        <f t="shared" si="136"/>
        <v>44720</v>
      </c>
      <c r="BI35" s="5">
        <f t="shared" si="30"/>
        <v>44720</v>
      </c>
      <c r="BJ35" s="5">
        <f t="shared" ref="BJ35:BJ43" si="445">BK35-TransloadDays</f>
        <v>44725</v>
      </c>
      <c r="BK35" s="5">
        <f t="shared" si="32"/>
        <v>44728</v>
      </c>
      <c r="BL35" s="12">
        <f t="shared" si="137"/>
        <v>44732</v>
      </c>
      <c r="BM35" s="24"/>
      <c r="BN35" s="5">
        <f t="shared" si="138"/>
        <v>44707</v>
      </c>
      <c r="BO35" s="5">
        <f t="shared" si="139"/>
        <v>44712</v>
      </c>
      <c r="BP35" s="28">
        <f t="shared" ref="BP35:BP43" si="446">BQ35-OriginLoad</f>
        <v>44712</v>
      </c>
      <c r="BQ35" s="5">
        <f t="shared" si="140"/>
        <v>44716</v>
      </c>
      <c r="BR35" s="5">
        <f t="shared" si="141"/>
        <v>44748</v>
      </c>
      <c r="BS35" s="5">
        <f t="shared" si="35"/>
        <v>44748</v>
      </c>
      <c r="BT35" s="5">
        <f t="shared" ref="BT35:BT43" si="447">BU35-TransloadDays</f>
        <v>44753</v>
      </c>
      <c r="BU35" s="5">
        <f t="shared" si="37"/>
        <v>44756</v>
      </c>
      <c r="BV35" s="12">
        <f t="shared" si="142"/>
        <v>44760</v>
      </c>
      <c r="BW35" s="24"/>
      <c r="BX35" s="5">
        <f t="shared" si="143"/>
        <v>44735</v>
      </c>
      <c r="BY35" s="5">
        <f t="shared" si="144"/>
        <v>44740</v>
      </c>
      <c r="BZ35" s="28">
        <f t="shared" ref="BZ35:BZ43" si="448">CA35-OriginLoad</f>
        <v>44740</v>
      </c>
      <c r="CA35" s="5">
        <f t="shared" si="145"/>
        <v>44744</v>
      </c>
      <c r="CB35" s="5">
        <f t="shared" si="146"/>
        <v>44776</v>
      </c>
      <c r="CC35" s="5">
        <f t="shared" si="40"/>
        <v>44776</v>
      </c>
      <c r="CD35" s="5">
        <f t="shared" ref="CD35:CD43" si="449">CE35-TransloadDays</f>
        <v>44781</v>
      </c>
      <c r="CE35" s="5">
        <f t="shared" si="42"/>
        <v>44784</v>
      </c>
      <c r="CF35" s="12">
        <f t="shared" si="147"/>
        <v>44788</v>
      </c>
      <c r="CG35" s="24"/>
      <c r="CH35" s="5">
        <f t="shared" si="148"/>
        <v>44763</v>
      </c>
      <c r="CI35" s="5">
        <f t="shared" si="149"/>
        <v>44768</v>
      </c>
      <c r="CJ35" s="28">
        <f t="shared" ref="CJ35:CJ43" si="450">CK35-OriginLoad</f>
        <v>44768</v>
      </c>
      <c r="CK35" s="5">
        <f t="shared" si="150"/>
        <v>44772</v>
      </c>
      <c r="CL35" s="5">
        <f t="shared" si="151"/>
        <v>44804</v>
      </c>
      <c r="CM35" s="5">
        <f t="shared" si="45"/>
        <v>44804</v>
      </c>
      <c r="CN35" s="5">
        <f t="shared" ref="CN35:CN43" si="451">CO35-TransloadDays</f>
        <v>44809</v>
      </c>
      <c r="CO35" s="5">
        <f t="shared" si="47"/>
        <v>44812</v>
      </c>
      <c r="CP35" s="12">
        <f t="shared" si="152"/>
        <v>44816</v>
      </c>
      <c r="CQ35" s="24"/>
      <c r="CR35" s="5">
        <f t="shared" si="153"/>
        <v>44791</v>
      </c>
      <c r="CS35" s="5">
        <f t="shared" si="154"/>
        <v>44796</v>
      </c>
      <c r="CT35" s="28">
        <f t="shared" ref="CT35:CT43" si="452">CU35-OriginLoad</f>
        <v>44796</v>
      </c>
      <c r="CU35" s="5">
        <f t="shared" si="155"/>
        <v>44800</v>
      </c>
      <c r="CV35" s="5">
        <f t="shared" si="156"/>
        <v>44832</v>
      </c>
      <c r="CW35" s="5">
        <f t="shared" si="50"/>
        <v>44832</v>
      </c>
      <c r="CX35" s="5">
        <f t="shared" ref="CX35:CX43" si="453">CY35-TransloadDays</f>
        <v>44837</v>
      </c>
      <c r="CY35" s="5">
        <f t="shared" si="52"/>
        <v>44840</v>
      </c>
      <c r="CZ35" s="12">
        <f t="shared" si="157"/>
        <v>44844</v>
      </c>
      <c r="DA35" s="24"/>
      <c r="DB35" s="5">
        <f t="shared" si="158"/>
        <v>44819</v>
      </c>
      <c r="DC35" s="5">
        <f t="shared" si="159"/>
        <v>44824</v>
      </c>
      <c r="DD35" s="28">
        <f t="shared" ref="DD35:DD43" si="454">DE35-OriginLoad</f>
        <v>44824</v>
      </c>
      <c r="DE35" s="5">
        <f t="shared" si="160"/>
        <v>44828</v>
      </c>
      <c r="DF35" s="5">
        <f t="shared" si="161"/>
        <v>44860</v>
      </c>
      <c r="DG35" s="5">
        <f t="shared" si="55"/>
        <v>44860</v>
      </c>
      <c r="DH35" s="5">
        <f t="shared" ref="DH35:DH43" si="455">DI35-TransloadDays</f>
        <v>44865</v>
      </c>
      <c r="DI35" s="5">
        <f t="shared" si="57"/>
        <v>44868</v>
      </c>
      <c r="DJ35" s="12">
        <f t="shared" si="162"/>
        <v>44872</v>
      </c>
      <c r="DK35" s="24"/>
      <c r="DL35" s="5">
        <f t="shared" si="163"/>
        <v>44847</v>
      </c>
      <c r="DM35" s="5">
        <f t="shared" si="164"/>
        <v>44852</v>
      </c>
      <c r="DN35" s="28">
        <f t="shared" ref="DN35:DN43" si="456">DO35-OriginLoad</f>
        <v>44852</v>
      </c>
      <c r="DO35" s="5">
        <f t="shared" si="165"/>
        <v>44856</v>
      </c>
      <c r="DP35" s="5">
        <f t="shared" si="166"/>
        <v>44888</v>
      </c>
      <c r="DQ35" s="5">
        <f t="shared" si="60"/>
        <v>44888</v>
      </c>
      <c r="DR35" s="5">
        <f t="shared" ref="DR35:DR43" si="457">DS35-TransloadDays</f>
        <v>44893</v>
      </c>
      <c r="DS35" s="5">
        <f t="shared" si="62"/>
        <v>44896</v>
      </c>
      <c r="DT35" s="12">
        <f t="shared" si="167"/>
        <v>44900</v>
      </c>
      <c r="DU35" s="24"/>
      <c r="DV35" s="5">
        <f t="shared" si="168"/>
        <v>44875</v>
      </c>
      <c r="DW35" s="5">
        <f t="shared" si="169"/>
        <v>44880</v>
      </c>
      <c r="DX35" s="28">
        <f t="shared" ref="DX35:DX43" si="458">DY35-OriginLoad</f>
        <v>44880</v>
      </c>
      <c r="DY35" s="5">
        <f t="shared" si="170"/>
        <v>44884</v>
      </c>
      <c r="DZ35" s="5">
        <f t="shared" si="171"/>
        <v>44916</v>
      </c>
      <c r="EA35" s="5">
        <f t="shared" si="65"/>
        <v>44916</v>
      </c>
      <c r="EB35" s="5">
        <f t="shared" ref="EB35:EB43" si="459">EC35-TransloadDays</f>
        <v>44921</v>
      </c>
      <c r="EC35" s="5">
        <f t="shared" si="67"/>
        <v>44924</v>
      </c>
      <c r="ED35" s="12">
        <f t="shared" si="172"/>
        <v>44928</v>
      </c>
      <c r="EE35" s="24"/>
      <c r="EF35" s="37"/>
      <c r="EG35" s="37"/>
      <c r="EH35" s="37"/>
      <c r="EI35" s="37"/>
      <c r="EJ35" s="37"/>
      <c r="EK35" s="37"/>
    </row>
    <row r="36" spans="1:141" ht="11.25" customHeight="1">
      <c r="A36" s="4" t="s">
        <v>61</v>
      </c>
      <c r="B36" s="4" t="s">
        <v>62</v>
      </c>
      <c r="C36" s="3">
        <f t="shared" si="0"/>
        <v>41</v>
      </c>
      <c r="D36" s="49">
        <f t="shared" si="1"/>
        <v>62</v>
      </c>
      <c r="E36" s="41"/>
      <c r="F36" s="5">
        <f t="shared" si="109"/>
        <v>44530</v>
      </c>
      <c r="G36" s="5">
        <f t="shared" si="110"/>
        <v>44535</v>
      </c>
      <c r="H36" s="28">
        <f t="shared" si="433"/>
        <v>44535</v>
      </c>
      <c r="I36" s="5">
        <f t="shared" si="111"/>
        <v>44539</v>
      </c>
      <c r="J36" s="5">
        <f t="shared" si="112"/>
        <v>44580</v>
      </c>
      <c r="K36" s="5">
        <f t="shared" si="4"/>
        <v>44580</v>
      </c>
      <c r="L36" s="5">
        <f t="shared" si="434"/>
        <v>44585</v>
      </c>
      <c r="M36" s="5">
        <f t="shared" si="6"/>
        <v>44588</v>
      </c>
      <c r="N36" s="12">
        <f t="shared" si="7"/>
        <v>44592</v>
      </c>
      <c r="O36" s="24"/>
      <c r="P36" s="5">
        <f t="shared" si="113"/>
        <v>44558</v>
      </c>
      <c r="Q36" s="5">
        <f t="shared" si="114"/>
        <v>44563</v>
      </c>
      <c r="R36" s="28">
        <f t="shared" si="435"/>
        <v>44563</v>
      </c>
      <c r="S36" s="5">
        <f t="shared" si="115"/>
        <v>44567</v>
      </c>
      <c r="T36" s="5">
        <f t="shared" si="116"/>
        <v>44608</v>
      </c>
      <c r="U36" s="5">
        <f t="shared" si="10"/>
        <v>44608</v>
      </c>
      <c r="V36" s="5">
        <f t="shared" si="436"/>
        <v>44613</v>
      </c>
      <c r="W36" s="5">
        <f t="shared" si="12"/>
        <v>44616</v>
      </c>
      <c r="X36" s="12">
        <f t="shared" si="117"/>
        <v>44620</v>
      </c>
      <c r="Y36" s="24"/>
      <c r="Z36" s="5">
        <f t="shared" si="118"/>
        <v>44580</v>
      </c>
      <c r="AA36" s="5">
        <f t="shared" si="119"/>
        <v>44585</v>
      </c>
      <c r="AB36" s="28">
        <f t="shared" si="437"/>
        <v>44585</v>
      </c>
      <c r="AC36" s="5">
        <f t="shared" si="120"/>
        <v>44589</v>
      </c>
      <c r="AD36" s="5">
        <f t="shared" si="121"/>
        <v>44630</v>
      </c>
      <c r="AE36" s="5">
        <f t="shared" si="15"/>
        <v>44630</v>
      </c>
      <c r="AF36" s="5">
        <f t="shared" si="438"/>
        <v>44635</v>
      </c>
      <c r="AG36" s="5">
        <f t="shared" si="439"/>
        <v>44638</v>
      </c>
      <c r="AH36" s="12">
        <f t="shared" si="122"/>
        <v>44648</v>
      </c>
      <c r="AI36" s="24"/>
      <c r="AJ36" s="5">
        <f t="shared" si="123"/>
        <v>44614</v>
      </c>
      <c r="AK36" s="5">
        <f t="shared" si="124"/>
        <v>44619</v>
      </c>
      <c r="AL36" s="28">
        <f t="shared" si="440"/>
        <v>44619</v>
      </c>
      <c r="AM36" s="5">
        <f t="shared" si="125"/>
        <v>44623</v>
      </c>
      <c r="AN36" s="5">
        <f t="shared" si="126"/>
        <v>44664</v>
      </c>
      <c r="AO36" s="5">
        <f t="shared" si="20"/>
        <v>44664</v>
      </c>
      <c r="AP36" s="5">
        <f t="shared" si="441"/>
        <v>44669</v>
      </c>
      <c r="AQ36" s="5">
        <f t="shared" si="22"/>
        <v>44672</v>
      </c>
      <c r="AR36" s="12">
        <f t="shared" si="127"/>
        <v>44676</v>
      </c>
      <c r="AS36" s="24"/>
      <c r="AT36" s="5">
        <f t="shared" si="128"/>
        <v>44642</v>
      </c>
      <c r="AU36" s="5">
        <f t="shared" si="129"/>
        <v>44647</v>
      </c>
      <c r="AV36" s="28">
        <f t="shared" si="442"/>
        <v>44647</v>
      </c>
      <c r="AW36" s="5">
        <f t="shared" si="130"/>
        <v>44651</v>
      </c>
      <c r="AX36" s="5">
        <f t="shared" si="131"/>
        <v>44692</v>
      </c>
      <c r="AY36" s="5">
        <f t="shared" si="25"/>
        <v>44692</v>
      </c>
      <c r="AZ36" s="5">
        <f t="shared" si="443"/>
        <v>44697</v>
      </c>
      <c r="BA36" s="5">
        <f t="shared" si="27"/>
        <v>44700</v>
      </c>
      <c r="BB36" s="12">
        <f t="shared" si="132"/>
        <v>44704</v>
      </c>
      <c r="BC36" s="24"/>
      <c r="BD36" s="5">
        <f t="shared" si="133"/>
        <v>44670</v>
      </c>
      <c r="BE36" s="5">
        <f t="shared" si="134"/>
        <v>44675</v>
      </c>
      <c r="BF36" s="28">
        <f t="shared" si="444"/>
        <v>44675</v>
      </c>
      <c r="BG36" s="5">
        <f t="shared" si="135"/>
        <v>44679</v>
      </c>
      <c r="BH36" s="5">
        <f t="shared" si="136"/>
        <v>44720</v>
      </c>
      <c r="BI36" s="5">
        <f t="shared" si="30"/>
        <v>44720</v>
      </c>
      <c r="BJ36" s="5">
        <f t="shared" si="445"/>
        <v>44725</v>
      </c>
      <c r="BK36" s="5">
        <f t="shared" si="32"/>
        <v>44728</v>
      </c>
      <c r="BL36" s="12">
        <f t="shared" si="137"/>
        <v>44732</v>
      </c>
      <c r="BM36" s="24"/>
      <c r="BN36" s="5">
        <f t="shared" si="138"/>
        <v>44698</v>
      </c>
      <c r="BO36" s="5">
        <f t="shared" si="139"/>
        <v>44703</v>
      </c>
      <c r="BP36" s="28">
        <f t="shared" si="446"/>
        <v>44703</v>
      </c>
      <c r="BQ36" s="5">
        <f t="shared" si="140"/>
        <v>44707</v>
      </c>
      <c r="BR36" s="5">
        <f t="shared" si="141"/>
        <v>44748</v>
      </c>
      <c r="BS36" s="5">
        <f t="shared" si="35"/>
        <v>44748</v>
      </c>
      <c r="BT36" s="5">
        <f t="shared" si="447"/>
        <v>44753</v>
      </c>
      <c r="BU36" s="5">
        <f t="shared" si="37"/>
        <v>44756</v>
      </c>
      <c r="BV36" s="12">
        <f t="shared" si="142"/>
        <v>44760</v>
      </c>
      <c r="BW36" s="24"/>
      <c r="BX36" s="5">
        <f t="shared" si="143"/>
        <v>44726</v>
      </c>
      <c r="BY36" s="5">
        <f t="shared" si="144"/>
        <v>44731</v>
      </c>
      <c r="BZ36" s="28">
        <f t="shared" si="448"/>
        <v>44731</v>
      </c>
      <c r="CA36" s="5">
        <f t="shared" si="145"/>
        <v>44735</v>
      </c>
      <c r="CB36" s="5">
        <f t="shared" si="146"/>
        <v>44776</v>
      </c>
      <c r="CC36" s="5">
        <f t="shared" si="40"/>
        <v>44776</v>
      </c>
      <c r="CD36" s="5">
        <f t="shared" si="449"/>
        <v>44781</v>
      </c>
      <c r="CE36" s="5">
        <f t="shared" si="42"/>
        <v>44784</v>
      </c>
      <c r="CF36" s="12">
        <f t="shared" si="147"/>
        <v>44788</v>
      </c>
      <c r="CG36" s="24"/>
      <c r="CH36" s="5">
        <f t="shared" si="148"/>
        <v>44754</v>
      </c>
      <c r="CI36" s="5">
        <f t="shared" si="149"/>
        <v>44759</v>
      </c>
      <c r="CJ36" s="28">
        <f t="shared" si="450"/>
        <v>44759</v>
      </c>
      <c r="CK36" s="5">
        <f t="shared" si="150"/>
        <v>44763</v>
      </c>
      <c r="CL36" s="5">
        <f t="shared" si="151"/>
        <v>44804</v>
      </c>
      <c r="CM36" s="5">
        <f t="shared" si="45"/>
        <v>44804</v>
      </c>
      <c r="CN36" s="5">
        <f t="shared" si="451"/>
        <v>44809</v>
      </c>
      <c r="CO36" s="5">
        <f t="shared" si="47"/>
        <v>44812</v>
      </c>
      <c r="CP36" s="12">
        <f t="shared" si="152"/>
        <v>44816</v>
      </c>
      <c r="CQ36" s="24"/>
      <c r="CR36" s="5">
        <f t="shared" si="153"/>
        <v>44782</v>
      </c>
      <c r="CS36" s="5">
        <f t="shared" si="154"/>
        <v>44787</v>
      </c>
      <c r="CT36" s="28">
        <f t="shared" si="452"/>
        <v>44787</v>
      </c>
      <c r="CU36" s="5">
        <f t="shared" si="155"/>
        <v>44791</v>
      </c>
      <c r="CV36" s="5">
        <f t="shared" si="156"/>
        <v>44832</v>
      </c>
      <c r="CW36" s="5">
        <f t="shared" si="50"/>
        <v>44832</v>
      </c>
      <c r="CX36" s="5">
        <f t="shared" si="453"/>
        <v>44837</v>
      </c>
      <c r="CY36" s="5">
        <f t="shared" si="52"/>
        <v>44840</v>
      </c>
      <c r="CZ36" s="12">
        <f t="shared" si="157"/>
        <v>44844</v>
      </c>
      <c r="DA36" s="24"/>
      <c r="DB36" s="5">
        <f t="shared" si="158"/>
        <v>44810</v>
      </c>
      <c r="DC36" s="5">
        <f t="shared" si="159"/>
        <v>44815</v>
      </c>
      <c r="DD36" s="28">
        <f t="shared" si="454"/>
        <v>44815</v>
      </c>
      <c r="DE36" s="5">
        <f t="shared" si="160"/>
        <v>44819</v>
      </c>
      <c r="DF36" s="5">
        <f t="shared" si="161"/>
        <v>44860</v>
      </c>
      <c r="DG36" s="5">
        <f t="shared" si="55"/>
        <v>44860</v>
      </c>
      <c r="DH36" s="5">
        <f t="shared" si="455"/>
        <v>44865</v>
      </c>
      <c r="DI36" s="5">
        <f t="shared" si="57"/>
        <v>44868</v>
      </c>
      <c r="DJ36" s="12">
        <f t="shared" si="162"/>
        <v>44872</v>
      </c>
      <c r="DK36" s="24"/>
      <c r="DL36" s="5">
        <f t="shared" si="163"/>
        <v>44838</v>
      </c>
      <c r="DM36" s="5">
        <f t="shared" si="164"/>
        <v>44843</v>
      </c>
      <c r="DN36" s="28">
        <f t="shared" si="456"/>
        <v>44843</v>
      </c>
      <c r="DO36" s="5">
        <f t="shared" si="165"/>
        <v>44847</v>
      </c>
      <c r="DP36" s="5">
        <f t="shared" si="166"/>
        <v>44888</v>
      </c>
      <c r="DQ36" s="5">
        <f t="shared" si="60"/>
        <v>44888</v>
      </c>
      <c r="DR36" s="5">
        <f t="shared" si="457"/>
        <v>44893</v>
      </c>
      <c r="DS36" s="5">
        <f t="shared" si="62"/>
        <v>44896</v>
      </c>
      <c r="DT36" s="12">
        <f t="shared" si="167"/>
        <v>44900</v>
      </c>
      <c r="DU36" s="24"/>
      <c r="DV36" s="5">
        <f t="shared" si="168"/>
        <v>44866</v>
      </c>
      <c r="DW36" s="5">
        <f t="shared" si="169"/>
        <v>44871</v>
      </c>
      <c r="DX36" s="28">
        <f t="shared" si="458"/>
        <v>44871</v>
      </c>
      <c r="DY36" s="5">
        <f t="shared" si="170"/>
        <v>44875</v>
      </c>
      <c r="DZ36" s="5">
        <f t="shared" si="171"/>
        <v>44916</v>
      </c>
      <c r="EA36" s="5">
        <f t="shared" si="65"/>
        <v>44916</v>
      </c>
      <c r="EB36" s="5">
        <f t="shared" si="459"/>
        <v>44921</v>
      </c>
      <c r="EC36" s="5">
        <f t="shared" si="67"/>
        <v>44924</v>
      </c>
      <c r="ED36" s="12">
        <f t="shared" si="172"/>
        <v>44928</v>
      </c>
      <c r="EE36" s="24"/>
      <c r="EF36" s="37"/>
      <c r="EG36" s="37"/>
      <c r="EH36" s="37"/>
      <c r="EI36" s="37"/>
      <c r="EJ36" s="37"/>
      <c r="EK36" s="37"/>
    </row>
    <row r="37" spans="1:141" ht="11.25" customHeight="1">
      <c r="A37" s="4" t="s">
        <v>97</v>
      </c>
      <c r="B37" s="4" t="s">
        <v>98</v>
      </c>
      <c r="C37" s="3">
        <f t="shared" si="0"/>
        <v>16</v>
      </c>
      <c r="D37" s="49">
        <f t="shared" si="1"/>
        <v>37</v>
      </c>
      <c r="E37" s="41"/>
      <c r="F37" s="5">
        <f t="shared" ref="F37" si="460">G37-ShipWindow</f>
        <v>44555</v>
      </c>
      <c r="G37" s="5">
        <f t="shared" ref="G37" si="461">H37</f>
        <v>44560</v>
      </c>
      <c r="H37" s="28">
        <f t="shared" ref="H37" si="462">I37-OriginLoad</f>
        <v>44560</v>
      </c>
      <c r="I37" s="5">
        <f t="shared" ref="I37" si="463">J37-$C37</f>
        <v>44564</v>
      </c>
      <c r="J37" s="5">
        <f t="shared" ref="J37" si="464">K37</f>
        <v>44580</v>
      </c>
      <c r="K37" s="5">
        <f t="shared" si="4"/>
        <v>44580</v>
      </c>
      <c r="L37" s="5">
        <f t="shared" ref="L37" si="465">M37-TransloadDays</f>
        <v>44585</v>
      </c>
      <c r="M37" s="5">
        <f t="shared" si="6"/>
        <v>44588</v>
      </c>
      <c r="N37" s="12">
        <f t="shared" si="7"/>
        <v>44592</v>
      </c>
      <c r="O37" s="24"/>
      <c r="P37" s="5">
        <f t="shared" ref="P37" si="466">Q37-ShipWindow</f>
        <v>44583</v>
      </c>
      <c r="Q37" s="5">
        <f t="shared" ref="Q37" si="467">R37</f>
        <v>44588</v>
      </c>
      <c r="R37" s="28">
        <f t="shared" ref="R37" si="468">S37-OriginLoad</f>
        <v>44588</v>
      </c>
      <c r="S37" s="5">
        <f t="shared" ref="S37" si="469">T37-$C37</f>
        <v>44592</v>
      </c>
      <c r="T37" s="5">
        <f t="shared" ref="T37" si="470">U37</f>
        <v>44608</v>
      </c>
      <c r="U37" s="5">
        <f t="shared" si="10"/>
        <v>44608</v>
      </c>
      <c r="V37" s="5">
        <f t="shared" ref="V37" si="471">W37-TransloadDays</f>
        <v>44613</v>
      </c>
      <c r="W37" s="5">
        <f t="shared" si="12"/>
        <v>44616</v>
      </c>
      <c r="X37" s="12">
        <f t="shared" si="117"/>
        <v>44620</v>
      </c>
      <c r="Y37" s="24"/>
      <c r="Z37" s="5">
        <f t="shared" ref="Z37" si="472">AA37-ShipWindow</f>
        <v>44605</v>
      </c>
      <c r="AA37" s="5">
        <f t="shared" ref="AA37" si="473">AB37</f>
        <v>44610</v>
      </c>
      <c r="AB37" s="28">
        <f t="shared" ref="AB37" si="474">AC37-OriginLoad</f>
        <v>44610</v>
      </c>
      <c r="AC37" s="5">
        <f t="shared" ref="AC37" si="475">AD37-$C37</f>
        <v>44614</v>
      </c>
      <c r="AD37" s="5">
        <f t="shared" ref="AD37" si="476">AE37</f>
        <v>44630</v>
      </c>
      <c r="AE37" s="5">
        <f t="shared" si="15"/>
        <v>44630</v>
      </c>
      <c r="AF37" s="5">
        <f t="shared" ref="AF37" si="477">AG37-TransloadDays</f>
        <v>44635</v>
      </c>
      <c r="AG37" s="5">
        <f t="shared" ref="AG37" si="478">AH37-RailDays</f>
        <v>44638</v>
      </c>
      <c r="AH37" s="12">
        <f t="shared" si="122"/>
        <v>44648</v>
      </c>
      <c r="AI37" s="24"/>
      <c r="AJ37" s="5">
        <f t="shared" ref="AJ37" si="479">AK37-ShipWindow</f>
        <v>44639</v>
      </c>
      <c r="AK37" s="5">
        <f t="shared" ref="AK37" si="480">AL37</f>
        <v>44644</v>
      </c>
      <c r="AL37" s="28">
        <f t="shared" ref="AL37" si="481">AM37-OriginLoad</f>
        <v>44644</v>
      </c>
      <c r="AM37" s="5">
        <f t="shared" ref="AM37" si="482">AN37-$C37</f>
        <v>44648</v>
      </c>
      <c r="AN37" s="5">
        <f t="shared" ref="AN37" si="483">AO37</f>
        <v>44664</v>
      </c>
      <c r="AO37" s="5">
        <f t="shared" si="20"/>
        <v>44664</v>
      </c>
      <c r="AP37" s="5">
        <f t="shared" ref="AP37" si="484">AQ37-TransloadDays</f>
        <v>44669</v>
      </c>
      <c r="AQ37" s="5">
        <f t="shared" si="22"/>
        <v>44672</v>
      </c>
      <c r="AR37" s="12">
        <f t="shared" si="127"/>
        <v>44676</v>
      </c>
      <c r="AS37" s="24"/>
      <c r="AT37" s="5">
        <f t="shared" ref="AT37" si="485">AU37-ShipWindow</f>
        <v>44667</v>
      </c>
      <c r="AU37" s="5">
        <f t="shared" ref="AU37" si="486">AV37</f>
        <v>44672</v>
      </c>
      <c r="AV37" s="28">
        <f t="shared" ref="AV37" si="487">AW37-OriginLoad</f>
        <v>44672</v>
      </c>
      <c r="AW37" s="5">
        <f t="shared" ref="AW37" si="488">AX37-$C37</f>
        <v>44676</v>
      </c>
      <c r="AX37" s="5">
        <f t="shared" ref="AX37" si="489">AY37</f>
        <v>44692</v>
      </c>
      <c r="AY37" s="5">
        <f t="shared" si="25"/>
        <v>44692</v>
      </c>
      <c r="AZ37" s="5">
        <f t="shared" ref="AZ37" si="490">BA37-TransloadDays</f>
        <v>44697</v>
      </c>
      <c r="BA37" s="5">
        <f t="shared" si="27"/>
        <v>44700</v>
      </c>
      <c r="BB37" s="12">
        <f t="shared" si="132"/>
        <v>44704</v>
      </c>
      <c r="BC37" s="24"/>
      <c r="BD37" s="5">
        <f t="shared" ref="BD37" si="491">BE37-ShipWindow</f>
        <v>44695</v>
      </c>
      <c r="BE37" s="5">
        <f t="shared" ref="BE37" si="492">BF37</f>
        <v>44700</v>
      </c>
      <c r="BF37" s="28">
        <f t="shared" ref="BF37" si="493">BG37-OriginLoad</f>
        <v>44700</v>
      </c>
      <c r="BG37" s="5">
        <f t="shared" ref="BG37" si="494">BH37-$C37</f>
        <v>44704</v>
      </c>
      <c r="BH37" s="5">
        <f t="shared" ref="BH37" si="495">BI37</f>
        <v>44720</v>
      </c>
      <c r="BI37" s="5">
        <f t="shared" si="30"/>
        <v>44720</v>
      </c>
      <c r="BJ37" s="5">
        <f t="shared" ref="BJ37" si="496">BK37-TransloadDays</f>
        <v>44725</v>
      </c>
      <c r="BK37" s="5">
        <f t="shared" si="32"/>
        <v>44728</v>
      </c>
      <c r="BL37" s="12">
        <f t="shared" si="137"/>
        <v>44732</v>
      </c>
      <c r="BM37" s="24"/>
      <c r="BN37" s="5">
        <f t="shared" ref="BN37" si="497">BO37-ShipWindow</f>
        <v>44723</v>
      </c>
      <c r="BO37" s="5">
        <f t="shared" ref="BO37" si="498">BP37</f>
        <v>44728</v>
      </c>
      <c r="BP37" s="28">
        <f t="shared" ref="BP37" si="499">BQ37-OriginLoad</f>
        <v>44728</v>
      </c>
      <c r="BQ37" s="5">
        <f t="shared" ref="BQ37" si="500">BR37-$C37</f>
        <v>44732</v>
      </c>
      <c r="BR37" s="5">
        <f t="shared" ref="BR37" si="501">BS37</f>
        <v>44748</v>
      </c>
      <c r="BS37" s="5">
        <f t="shared" si="35"/>
        <v>44748</v>
      </c>
      <c r="BT37" s="5">
        <f t="shared" ref="BT37" si="502">BU37-TransloadDays</f>
        <v>44753</v>
      </c>
      <c r="BU37" s="5">
        <f t="shared" si="37"/>
        <v>44756</v>
      </c>
      <c r="BV37" s="12">
        <f t="shared" si="142"/>
        <v>44760</v>
      </c>
      <c r="BW37" s="24"/>
      <c r="BX37" s="5">
        <f t="shared" ref="BX37" si="503">BY37-ShipWindow</f>
        <v>44751</v>
      </c>
      <c r="BY37" s="5">
        <f t="shared" ref="BY37" si="504">BZ37</f>
        <v>44756</v>
      </c>
      <c r="BZ37" s="28">
        <f t="shared" ref="BZ37" si="505">CA37-OriginLoad</f>
        <v>44756</v>
      </c>
      <c r="CA37" s="5">
        <f t="shared" ref="CA37" si="506">CB37-$C37</f>
        <v>44760</v>
      </c>
      <c r="CB37" s="5">
        <f t="shared" ref="CB37" si="507">CC37</f>
        <v>44776</v>
      </c>
      <c r="CC37" s="5">
        <f t="shared" si="40"/>
        <v>44776</v>
      </c>
      <c r="CD37" s="5">
        <f t="shared" ref="CD37" si="508">CE37-TransloadDays</f>
        <v>44781</v>
      </c>
      <c r="CE37" s="5">
        <f t="shared" si="42"/>
        <v>44784</v>
      </c>
      <c r="CF37" s="12">
        <f t="shared" si="147"/>
        <v>44788</v>
      </c>
      <c r="CG37" s="24"/>
      <c r="CH37" s="5">
        <f t="shared" ref="CH37" si="509">CI37-ShipWindow</f>
        <v>44779</v>
      </c>
      <c r="CI37" s="5">
        <f t="shared" ref="CI37" si="510">CJ37</f>
        <v>44784</v>
      </c>
      <c r="CJ37" s="28">
        <f t="shared" ref="CJ37" si="511">CK37-OriginLoad</f>
        <v>44784</v>
      </c>
      <c r="CK37" s="5">
        <f t="shared" ref="CK37" si="512">CL37-$C37</f>
        <v>44788</v>
      </c>
      <c r="CL37" s="5">
        <f t="shared" ref="CL37" si="513">CM37</f>
        <v>44804</v>
      </c>
      <c r="CM37" s="5">
        <f t="shared" si="45"/>
        <v>44804</v>
      </c>
      <c r="CN37" s="5">
        <f t="shared" ref="CN37" si="514">CO37-TransloadDays</f>
        <v>44809</v>
      </c>
      <c r="CO37" s="5">
        <f t="shared" si="47"/>
        <v>44812</v>
      </c>
      <c r="CP37" s="12">
        <f t="shared" si="152"/>
        <v>44816</v>
      </c>
      <c r="CQ37" s="24"/>
      <c r="CR37" s="5">
        <f t="shared" ref="CR37" si="515">CS37-ShipWindow</f>
        <v>44807</v>
      </c>
      <c r="CS37" s="5">
        <f t="shared" ref="CS37" si="516">CT37</f>
        <v>44812</v>
      </c>
      <c r="CT37" s="28">
        <f t="shared" ref="CT37" si="517">CU37-OriginLoad</f>
        <v>44812</v>
      </c>
      <c r="CU37" s="5">
        <f t="shared" ref="CU37" si="518">CV37-$C37</f>
        <v>44816</v>
      </c>
      <c r="CV37" s="5">
        <f t="shared" ref="CV37" si="519">CW37</f>
        <v>44832</v>
      </c>
      <c r="CW37" s="5">
        <f t="shared" si="50"/>
        <v>44832</v>
      </c>
      <c r="CX37" s="5">
        <f t="shared" ref="CX37" si="520">CY37-TransloadDays</f>
        <v>44837</v>
      </c>
      <c r="CY37" s="5">
        <f t="shared" si="52"/>
        <v>44840</v>
      </c>
      <c r="CZ37" s="12">
        <f t="shared" si="157"/>
        <v>44844</v>
      </c>
      <c r="DA37" s="24"/>
      <c r="DB37" s="5">
        <f t="shared" ref="DB37" si="521">DC37-ShipWindow</f>
        <v>44835</v>
      </c>
      <c r="DC37" s="5">
        <f t="shared" ref="DC37" si="522">DD37</f>
        <v>44840</v>
      </c>
      <c r="DD37" s="28">
        <f t="shared" ref="DD37" si="523">DE37-OriginLoad</f>
        <v>44840</v>
      </c>
      <c r="DE37" s="5">
        <f t="shared" ref="DE37" si="524">DF37-$C37</f>
        <v>44844</v>
      </c>
      <c r="DF37" s="5">
        <f t="shared" ref="DF37" si="525">DG37</f>
        <v>44860</v>
      </c>
      <c r="DG37" s="5">
        <f t="shared" si="55"/>
        <v>44860</v>
      </c>
      <c r="DH37" s="5">
        <f t="shared" ref="DH37" si="526">DI37-TransloadDays</f>
        <v>44865</v>
      </c>
      <c r="DI37" s="5">
        <f t="shared" si="57"/>
        <v>44868</v>
      </c>
      <c r="DJ37" s="12">
        <f t="shared" si="162"/>
        <v>44872</v>
      </c>
      <c r="DK37" s="24"/>
      <c r="DL37" s="5">
        <f t="shared" ref="DL37" si="527">DM37-ShipWindow</f>
        <v>44863</v>
      </c>
      <c r="DM37" s="5">
        <f t="shared" ref="DM37" si="528">DN37</f>
        <v>44868</v>
      </c>
      <c r="DN37" s="28">
        <f t="shared" ref="DN37" si="529">DO37-OriginLoad</f>
        <v>44868</v>
      </c>
      <c r="DO37" s="5">
        <f t="shared" ref="DO37" si="530">DP37-$C37</f>
        <v>44872</v>
      </c>
      <c r="DP37" s="5">
        <f t="shared" ref="DP37" si="531">DQ37</f>
        <v>44888</v>
      </c>
      <c r="DQ37" s="5">
        <f t="shared" si="60"/>
        <v>44888</v>
      </c>
      <c r="DR37" s="5">
        <f t="shared" ref="DR37" si="532">DS37-TransloadDays</f>
        <v>44893</v>
      </c>
      <c r="DS37" s="5">
        <f t="shared" si="62"/>
        <v>44896</v>
      </c>
      <c r="DT37" s="12">
        <f t="shared" si="167"/>
        <v>44900</v>
      </c>
      <c r="DU37" s="24"/>
      <c r="DV37" s="5">
        <f t="shared" ref="DV37" si="533">DW37-ShipWindow</f>
        <v>44891</v>
      </c>
      <c r="DW37" s="5">
        <f t="shared" ref="DW37" si="534">DX37</f>
        <v>44896</v>
      </c>
      <c r="DX37" s="28">
        <f t="shared" ref="DX37" si="535">DY37-OriginLoad</f>
        <v>44896</v>
      </c>
      <c r="DY37" s="5">
        <f t="shared" ref="DY37" si="536">DZ37-$C37</f>
        <v>44900</v>
      </c>
      <c r="DZ37" s="5">
        <f t="shared" ref="DZ37" si="537">EA37</f>
        <v>44916</v>
      </c>
      <c r="EA37" s="5">
        <f t="shared" si="65"/>
        <v>44916</v>
      </c>
      <c r="EB37" s="5">
        <f t="shared" ref="EB37" si="538">EC37-TransloadDays</f>
        <v>44921</v>
      </c>
      <c r="EC37" s="5">
        <f t="shared" si="67"/>
        <v>44924</v>
      </c>
      <c r="ED37" s="12">
        <f t="shared" si="172"/>
        <v>44928</v>
      </c>
      <c r="EE37" s="24"/>
      <c r="EF37" s="37"/>
      <c r="EG37" s="37"/>
      <c r="EH37" s="37"/>
      <c r="EI37" s="37"/>
      <c r="EJ37" s="37"/>
      <c r="EK37" s="37"/>
    </row>
    <row r="38" spans="1:141" ht="11.25" customHeight="1">
      <c r="A38" s="4" t="s">
        <v>140</v>
      </c>
      <c r="B38" s="4" t="s">
        <v>98</v>
      </c>
      <c r="C38" s="3" t="e">
        <f t="shared" si="0"/>
        <v>#N/A</v>
      </c>
      <c r="D38" s="49" t="e">
        <f t="shared" si="1"/>
        <v>#N/A</v>
      </c>
      <c r="E38" s="41"/>
      <c r="F38" s="5" t="e">
        <f t="shared" si="109"/>
        <v>#N/A</v>
      </c>
      <c r="G38" s="5" t="e">
        <f t="shared" si="110"/>
        <v>#N/A</v>
      </c>
      <c r="H38" s="28" t="e">
        <f t="shared" si="433"/>
        <v>#N/A</v>
      </c>
      <c r="I38" s="5" t="e">
        <f t="shared" si="111"/>
        <v>#N/A</v>
      </c>
      <c r="J38" s="5">
        <f t="shared" si="112"/>
        <v>44580</v>
      </c>
      <c r="K38" s="5">
        <f t="shared" si="4"/>
        <v>44580</v>
      </c>
      <c r="L38" s="5">
        <f t="shared" si="434"/>
        <v>44585</v>
      </c>
      <c r="M38" s="5">
        <f t="shared" si="6"/>
        <v>44588</v>
      </c>
      <c r="N38" s="12">
        <f t="shared" si="7"/>
        <v>44592</v>
      </c>
      <c r="O38" s="24"/>
      <c r="P38" s="5" t="e">
        <f t="shared" si="113"/>
        <v>#N/A</v>
      </c>
      <c r="Q38" s="5" t="e">
        <f t="shared" si="114"/>
        <v>#N/A</v>
      </c>
      <c r="R38" s="28" t="e">
        <f t="shared" si="435"/>
        <v>#N/A</v>
      </c>
      <c r="S38" s="5" t="e">
        <f t="shared" si="115"/>
        <v>#N/A</v>
      </c>
      <c r="T38" s="5">
        <f t="shared" si="116"/>
        <v>44608</v>
      </c>
      <c r="U38" s="5">
        <f t="shared" si="10"/>
        <v>44608</v>
      </c>
      <c r="V38" s="5">
        <f t="shared" si="436"/>
        <v>44613</v>
      </c>
      <c r="W38" s="5">
        <f t="shared" si="12"/>
        <v>44616</v>
      </c>
      <c r="X38" s="12">
        <f t="shared" si="117"/>
        <v>44620</v>
      </c>
      <c r="Y38" s="24"/>
      <c r="Z38" s="5" t="e">
        <f t="shared" si="118"/>
        <v>#N/A</v>
      </c>
      <c r="AA38" s="5" t="e">
        <f t="shared" si="119"/>
        <v>#N/A</v>
      </c>
      <c r="AB38" s="28" t="e">
        <f t="shared" si="437"/>
        <v>#N/A</v>
      </c>
      <c r="AC38" s="5" t="e">
        <f t="shared" si="120"/>
        <v>#N/A</v>
      </c>
      <c r="AD38" s="5">
        <f t="shared" si="121"/>
        <v>44630</v>
      </c>
      <c r="AE38" s="5">
        <f t="shared" si="15"/>
        <v>44630</v>
      </c>
      <c r="AF38" s="5">
        <f t="shared" si="438"/>
        <v>44635</v>
      </c>
      <c r="AG38" s="5">
        <f t="shared" si="439"/>
        <v>44638</v>
      </c>
      <c r="AH38" s="12">
        <f t="shared" si="122"/>
        <v>44648</v>
      </c>
      <c r="AI38" s="24"/>
      <c r="AJ38" s="5" t="e">
        <f t="shared" si="123"/>
        <v>#N/A</v>
      </c>
      <c r="AK38" s="5" t="e">
        <f t="shared" si="124"/>
        <v>#N/A</v>
      </c>
      <c r="AL38" s="28" t="e">
        <f t="shared" si="440"/>
        <v>#N/A</v>
      </c>
      <c r="AM38" s="5" t="e">
        <f t="shared" si="125"/>
        <v>#N/A</v>
      </c>
      <c r="AN38" s="5">
        <f t="shared" si="126"/>
        <v>44664</v>
      </c>
      <c r="AO38" s="5">
        <f t="shared" si="20"/>
        <v>44664</v>
      </c>
      <c r="AP38" s="5">
        <f t="shared" si="441"/>
        <v>44669</v>
      </c>
      <c r="AQ38" s="5">
        <f t="shared" si="22"/>
        <v>44672</v>
      </c>
      <c r="AR38" s="12">
        <f t="shared" si="127"/>
        <v>44676</v>
      </c>
      <c r="AS38" s="24"/>
      <c r="AT38" s="5" t="e">
        <f t="shared" si="128"/>
        <v>#N/A</v>
      </c>
      <c r="AU38" s="5" t="e">
        <f t="shared" si="129"/>
        <v>#N/A</v>
      </c>
      <c r="AV38" s="28" t="e">
        <f t="shared" si="442"/>
        <v>#N/A</v>
      </c>
      <c r="AW38" s="5" t="e">
        <f t="shared" si="130"/>
        <v>#N/A</v>
      </c>
      <c r="AX38" s="5">
        <f t="shared" si="131"/>
        <v>44692</v>
      </c>
      <c r="AY38" s="5">
        <f t="shared" si="25"/>
        <v>44692</v>
      </c>
      <c r="AZ38" s="5">
        <f t="shared" si="443"/>
        <v>44697</v>
      </c>
      <c r="BA38" s="5">
        <f t="shared" si="27"/>
        <v>44700</v>
      </c>
      <c r="BB38" s="12">
        <f t="shared" si="132"/>
        <v>44704</v>
      </c>
      <c r="BC38" s="24"/>
      <c r="BD38" s="5" t="e">
        <f t="shared" si="133"/>
        <v>#N/A</v>
      </c>
      <c r="BE38" s="5" t="e">
        <f t="shared" si="134"/>
        <v>#N/A</v>
      </c>
      <c r="BF38" s="28" t="e">
        <f t="shared" si="444"/>
        <v>#N/A</v>
      </c>
      <c r="BG38" s="5" t="e">
        <f t="shared" si="135"/>
        <v>#N/A</v>
      </c>
      <c r="BH38" s="5">
        <f t="shared" si="136"/>
        <v>44720</v>
      </c>
      <c r="BI38" s="5">
        <f t="shared" si="30"/>
        <v>44720</v>
      </c>
      <c r="BJ38" s="5">
        <f t="shared" si="445"/>
        <v>44725</v>
      </c>
      <c r="BK38" s="5">
        <f t="shared" si="32"/>
        <v>44728</v>
      </c>
      <c r="BL38" s="12">
        <f t="shared" si="137"/>
        <v>44732</v>
      </c>
      <c r="BM38" s="24"/>
      <c r="BN38" s="5" t="e">
        <f t="shared" si="138"/>
        <v>#N/A</v>
      </c>
      <c r="BO38" s="5" t="e">
        <f t="shared" si="139"/>
        <v>#N/A</v>
      </c>
      <c r="BP38" s="28" t="e">
        <f t="shared" si="446"/>
        <v>#N/A</v>
      </c>
      <c r="BQ38" s="5" t="e">
        <f t="shared" si="140"/>
        <v>#N/A</v>
      </c>
      <c r="BR38" s="5">
        <f t="shared" si="141"/>
        <v>44748</v>
      </c>
      <c r="BS38" s="5">
        <f t="shared" si="35"/>
        <v>44748</v>
      </c>
      <c r="BT38" s="5">
        <f t="shared" si="447"/>
        <v>44753</v>
      </c>
      <c r="BU38" s="5">
        <f t="shared" si="37"/>
        <v>44756</v>
      </c>
      <c r="BV38" s="12">
        <f t="shared" si="142"/>
        <v>44760</v>
      </c>
      <c r="BW38" s="24"/>
      <c r="BX38" s="5" t="e">
        <f t="shared" si="143"/>
        <v>#N/A</v>
      </c>
      <c r="BY38" s="5" t="e">
        <f t="shared" si="144"/>
        <v>#N/A</v>
      </c>
      <c r="BZ38" s="28" t="e">
        <f t="shared" si="448"/>
        <v>#N/A</v>
      </c>
      <c r="CA38" s="5" t="e">
        <f t="shared" si="145"/>
        <v>#N/A</v>
      </c>
      <c r="CB38" s="5">
        <f t="shared" si="146"/>
        <v>44776</v>
      </c>
      <c r="CC38" s="5">
        <f t="shared" si="40"/>
        <v>44776</v>
      </c>
      <c r="CD38" s="5">
        <f t="shared" si="449"/>
        <v>44781</v>
      </c>
      <c r="CE38" s="5">
        <f t="shared" si="42"/>
        <v>44784</v>
      </c>
      <c r="CF38" s="12">
        <f t="shared" si="147"/>
        <v>44788</v>
      </c>
      <c r="CG38" s="24"/>
      <c r="CH38" s="5" t="e">
        <f t="shared" si="148"/>
        <v>#N/A</v>
      </c>
      <c r="CI38" s="5" t="e">
        <f t="shared" si="149"/>
        <v>#N/A</v>
      </c>
      <c r="CJ38" s="28" t="e">
        <f t="shared" si="450"/>
        <v>#N/A</v>
      </c>
      <c r="CK38" s="5" t="e">
        <f t="shared" si="150"/>
        <v>#N/A</v>
      </c>
      <c r="CL38" s="5">
        <f t="shared" si="151"/>
        <v>44804</v>
      </c>
      <c r="CM38" s="5">
        <f t="shared" si="45"/>
        <v>44804</v>
      </c>
      <c r="CN38" s="5">
        <f t="shared" si="451"/>
        <v>44809</v>
      </c>
      <c r="CO38" s="5">
        <f t="shared" si="47"/>
        <v>44812</v>
      </c>
      <c r="CP38" s="12">
        <f t="shared" si="152"/>
        <v>44816</v>
      </c>
      <c r="CQ38" s="24"/>
      <c r="CR38" s="5" t="e">
        <f t="shared" si="153"/>
        <v>#N/A</v>
      </c>
      <c r="CS38" s="5" t="e">
        <f t="shared" si="154"/>
        <v>#N/A</v>
      </c>
      <c r="CT38" s="28" t="e">
        <f t="shared" si="452"/>
        <v>#N/A</v>
      </c>
      <c r="CU38" s="5" t="e">
        <f t="shared" si="155"/>
        <v>#N/A</v>
      </c>
      <c r="CV38" s="5">
        <f t="shared" si="156"/>
        <v>44832</v>
      </c>
      <c r="CW38" s="5">
        <f t="shared" si="50"/>
        <v>44832</v>
      </c>
      <c r="CX38" s="5">
        <f t="shared" si="453"/>
        <v>44837</v>
      </c>
      <c r="CY38" s="5">
        <f t="shared" si="52"/>
        <v>44840</v>
      </c>
      <c r="CZ38" s="12">
        <f t="shared" si="157"/>
        <v>44844</v>
      </c>
      <c r="DA38" s="24"/>
      <c r="DB38" s="5" t="e">
        <f t="shared" si="158"/>
        <v>#N/A</v>
      </c>
      <c r="DC38" s="5" t="e">
        <f t="shared" si="159"/>
        <v>#N/A</v>
      </c>
      <c r="DD38" s="28" t="e">
        <f t="shared" si="454"/>
        <v>#N/A</v>
      </c>
      <c r="DE38" s="5" t="e">
        <f t="shared" si="160"/>
        <v>#N/A</v>
      </c>
      <c r="DF38" s="5">
        <f t="shared" si="161"/>
        <v>44860</v>
      </c>
      <c r="DG38" s="5">
        <f t="shared" si="55"/>
        <v>44860</v>
      </c>
      <c r="DH38" s="5">
        <f t="shared" si="455"/>
        <v>44865</v>
      </c>
      <c r="DI38" s="5">
        <f t="shared" si="57"/>
        <v>44868</v>
      </c>
      <c r="DJ38" s="12">
        <f t="shared" si="162"/>
        <v>44872</v>
      </c>
      <c r="DK38" s="24"/>
      <c r="DL38" s="5" t="e">
        <f t="shared" si="163"/>
        <v>#N/A</v>
      </c>
      <c r="DM38" s="5" t="e">
        <f t="shared" si="164"/>
        <v>#N/A</v>
      </c>
      <c r="DN38" s="28" t="e">
        <f t="shared" si="456"/>
        <v>#N/A</v>
      </c>
      <c r="DO38" s="5" t="e">
        <f t="shared" si="165"/>
        <v>#N/A</v>
      </c>
      <c r="DP38" s="5">
        <f t="shared" si="166"/>
        <v>44888</v>
      </c>
      <c r="DQ38" s="5">
        <f t="shared" si="60"/>
        <v>44888</v>
      </c>
      <c r="DR38" s="5">
        <f t="shared" si="457"/>
        <v>44893</v>
      </c>
      <c r="DS38" s="5">
        <f t="shared" si="62"/>
        <v>44896</v>
      </c>
      <c r="DT38" s="12">
        <f t="shared" si="167"/>
        <v>44900</v>
      </c>
      <c r="DU38" s="24"/>
      <c r="DV38" s="5" t="e">
        <f t="shared" si="168"/>
        <v>#N/A</v>
      </c>
      <c r="DW38" s="5" t="e">
        <f t="shared" si="169"/>
        <v>#N/A</v>
      </c>
      <c r="DX38" s="28" t="e">
        <f t="shared" si="458"/>
        <v>#N/A</v>
      </c>
      <c r="DY38" s="5" t="e">
        <f t="shared" si="170"/>
        <v>#N/A</v>
      </c>
      <c r="DZ38" s="5">
        <f t="shared" si="171"/>
        <v>44916</v>
      </c>
      <c r="EA38" s="5">
        <f t="shared" si="65"/>
        <v>44916</v>
      </c>
      <c r="EB38" s="5">
        <f t="shared" si="459"/>
        <v>44921</v>
      </c>
      <c r="EC38" s="5">
        <f t="shared" si="67"/>
        <v>44924</v>
      </c>
      <c r="ED38" s="12">
        <f t="shared" si="172"/>
        <v>44928</v>
      </c>
      <c r="EE38" s="24"/>
      <c r="EF38" s="37"/>
      <c r="EG38" s="37"/>
      <c r="EH38" s="37"/>
      <c r="EI38" s="37"/>
      <c r="EJ38" s="37"/>
      <c r="EK38" s="37"/>
    </row>
    <row r="39" spans="1:141" ht="11.25" customHeight="1">
      <c r="A39" s="4" t="s">
        <v>139</v>
      </c>
      <c r="B39" s="4" t="s">
        <v>98</v>
      </c>
      <c r="C39" s="3">
        <f t="shared" si="0"/>
        <v>24</v>
      </c>
      <c r="D39" s="49">
        <f t="shared" si="1"/>
        <v>45</v>
      </c>
      <c r="E39" s="41"/>
      <c r="F39" s="5">
        <f t="shared" si="109"/>
        <v>44547</v>
      </c>
      <c r="G39" s="5">
        <f t="shared" si="110"/>
        <v>44552</v>
      </c>
      <c r="H39" s="28">
        <f t="shared" si="433"/>
        <v>44552</v>
      </c>
      <c r="I39" s="5">
        <f t="shared" si="111"/>
        <v>44556</v>
      </c>
      <c r="J39" s="5">
        <f t="shared" si="112"/>
        <v>44580</v>
      </c>
      <c r="K39" s="5">
        <f t="shared" si="4"/>
        <v>44580</v>
      </c>
      <c r="L39" s="5">
        <f t="shared" si="434"/>
        <v>44585</v>
      </c>
      <c r="M39" s="5">
        <f t="shared" si="6"/>
        <v>44588</v>
      </c>
      <c r="N39" s="12">
        <f t="shared" si="7"/>
        <v>44592</v>
      </c>
      <c r="O39" s="24"/>
      <c r="P39" s="5">
        <f t="shared" si="113"/>
        <v>44575</v>
      </c>
      <c r="Q39" s="5">
        <f t="shared" si="114"/>
        <v>44580</v>
      </c>
      <c r="R39" s="28">
        <f t="shared" si="435"/>
        <v>44580</v>
      </c>
      <c r="S39" s="5">
        <f t="shared" si="115"/>
        <v>44584</v>
      </c>
      <c r="T39" s="5">
        <f t="shared" si="116"/>
        <v>44608</v>
      </c>
      <c r="U39" s="5">
        <f t="shared" si="10"/>
        <v>44608</v>
      </c>
      <c r="V39" s="5">
        <f t="shared" si="436"/>
        <v>44613</v>
      </c>
      <c r="W39" s="5">
        <f t="shared" si="12"/>
        <v>44616</v>
      </c>
      <c r="X39" s="12">
        <f t="shared" si="117"/>
        <v>44620</v>
      </c>
      <c r="Y39" s="24"/>
      <c r="Z39" s="5">
        <f t="shared" si="118"/>
        <v>44597</v>
      </c>
      <c r="AA39" s="5">
        <f t="shared" si="119"/>
        <v>44602</v>
      </c>
      <c r="AB39" s="28">
        <f t="shared" si="437"/>
        <v>44602</v>
      </c>
      <c r="AC39" s="5">
        <f t="shared" si="120"/>
        <v>44606</v>
      </c>
      <c r="AD39" s="5">
        <f t="shared" si="121"/>
        <v>44630</v>
      </c>
      <c r="AE39" s="5">
        <f t="shared" si="15"/>
        <v>44630</v>
      </c>
      <c r="AF39" s="5">
        <f t="shared" si="438"/>
        <v>44635</v>
      </c>
      <c r="AG39" s="5">
        <f t="shared" si="439"/>
        <v>44638</v>
      </c>
      <c r="AH39" s="12">
        <f t="shared" si="122"/>
        <v>44648</v>
      </c>
      <c r="AI39" s="24"/>
      <c r="AJ39" s="5">
        <f t="shared" si="123"/>
        <v>44631</v>
      </c>
      <c r="AK39" s="5">
        <f t="shared" si="124"/>
        <v>44636</v>
      </c>
      <c r="AL39" s="28">
        <f t="shared" si="440"/>
        <v>44636</v>
      </c>
      <c r="AM39" s="5">
        <f t="shared" si="125"/>
        <v>44640</v>
      </c>
      <c r="AN39" s="5">
        <f t="shared" si="126"/>
        <v>44664</v>
      </c>
      <c r="AO39" s="5">
        <f t="shared" si="20"/>
        <v>44664</v>
      </c>
      <c r="AP39" s="5">
        <f t="shared" si="441"/>
        <v>44669</v>
      </c>
      <c r="AQ39" s="5">
        <f t="shared" si="22"/>
        <v>44672</v>
      </c>
      <c r="AR39" s="12">
        <f t="shared" si="127"/>
        <v>44676</v>
      </c>
      <c r="AS39" s="24"/>
      <c r="AT39" s="5">
        <f t="shared" si="128"/>
        <v>44659</v>
      </c>
      <c r="AU39" s="5">
        <f t="shared" si="129"/>
        <v>44664</v>
      </c>
      <c r="AV39" s="28">
        <f t="shared" si="442"/>
        <v>44664</v>
      </c>
      <c r="AW39" s="5">
        <f t="shared" si="130"/>
        <v>44668</v>
      </c>
      <c r="AX39" s="5">
        <f t="shared" si="131"/>
        <v>44692</v>
      </c>
      <c r="AY39" s="5">
        <f t="shared" si="25"/>
        <v>44692</v>
      </c>
      <c r="AZ39" s="5">
        <f t="shared" si="443"/>
        <v>44697</v>
      </c>
      <c r="BA39" s="5">
        <f t="shared" si="27"/>
        <v>44700</v>
      </c>
      <c r="BB39" s="12">
        <f t="shared" si="132"/>
        <v>44704</v>
      </c>
      <c r="BC39" s="24"/>
      <c r="BD39" s="5">
        <f t="shared" si="133"/>
        <v>44687</v>
      </c>
      <c r="BE39" s="5">
        <f t="shared" si="134"/>
        <v>44692</v>
      </c>
      <c r="BF39" s="28">
        <f t="shared" si="444"/>
        <v>44692</v>
      </c>
      <c r="BG39" s="5">
        <f t="shared" si="135"/>
        <v>44696</v>
      </c>
      <c r="BH39" s="5">
        <f t="shared" si="136"/>
        <v>44720</v>
      </c>
      <c r="BI39" s="5">
        <f t="shared" si="30"/>
        <v>44720</v>
      </c>
      <c r="BJ39" s="5">
        <f t="shared" si="445"/>
        <v>44725</v>
      </c>
      <c r="BK39" s="5">
        <f t="shared" si="32"/>
        <v>44728</v>
      </c>
      <c r="BL39" s="12">
        <f t="shared" si="137"/>
        <v>44732</v>
      </c>
      <c r="BM39" s="24"/>
      <c r="BN39" s="5">
        <f t="shared" si="138"/>
        <v>44715</v>
      </c>
      <c r="BO39" s="5">
        <f t="shared" si="139"/>
        <v>44720</v>
      </c>
      <c r="BP39" s="28">
        <f t="shared" si="446"/>
        <v>44720</v>
      </c>
      <c r="BQ39" s="5">
        <f t="shared" si="140"/>
        <v>44724</v>
      </c>
      <c r="BR39" s="5">
        <f t="shared" si="141"/>
        <v>44748</v>
      </c>
      <c r="BS39" s="5">
        <f t="shared" si="35"/>
        <v>44748</v>
      </c>
      <c r="BT39" s="5">
        <f t="shared" si="447"/>
        <v>44753</v>
      </c>
      <c r="BU39" s="5">
        <f t="shared" si="37"/>
        <v>44756</v>
      </c>
      <c r="BV39" s="12">
        <f t="shared" si="142"/>
        <v>44760</v>
      </c>
      <c r="BW39" s="24"/>
      <c r="BX39" s="5">
        <f t="shared" si="143"/>
        <v>44743</v>
      </c>
      <c r="BY39" s="5">
        <f t="shared" si="144"/>
        <v>44748</v>
      </c>
      <c r="BZ39" s="28">
        <f t="shared" si="448"/>
        <v>44748</v>
      </c>
      <c r="CA39" s="5">
        <f t="shared" si="145"/>
        <v>44752</v>
      </c>
      <c r="CB39" s="5">
        <f t="shared" si="146"/>
        <v>44776</v>
      </c>
      <c r="CC39" s="5">
        <f t="shared" si="40"/>
        <v>44776</v>
      </c>
      <c r="CD39" s="5">
        <f t="shared" si="449"/>
        <v>44781</v>
      </c>
      <c r="CE39" s="5">
        <f t="shared" si="42"/>
        <v>44784</v>
      </c>
      <c r="CF39" s="12">
        <f t="shared" si="147"/>
        <v>44788</v>
      </c>
      <c r="CG39" s="24"/>
      <c r="CH39" s="5">
        <f t="shared" si="148"/>
        <v>44771</v>
      </c>
      <c r="CI39" s="5">
        <f t="shared" si="149"/>
        <v>44776</v>
      </c>
      <c r="CJ39" s="28">
        <f t="shared" si="450"/>
        <v>44776</v>
      </c>
      <c r="CK39" s="5">
        <f t="shared" si="150"/>
        <v>44780</v>
      </c>
      <c r="CL39" s="5">
        <f t="shared" si="151"/>
        <v>44804</v>
      </c>
      <c r="CM39" s="5">
        <f t="shared" si="45"/>
        <v>44804</v>
      </c>
      <c r="CN39" s="5">
        <f t="shared" si="451"/>
        <v>44809</v>
      </c>
      <c r="CO39" s="5">
        <f t="shared" si="47"/>
        <v>44812</v>
      </c>
      <c r="CP39" s="12">
        <f t="shared" si="152"/>
        <v>44816</v>
      </c>
      <c r="CQ39" s="24"/>
      <c r="CR39" s="5">
        <f t="shared" si="153"/>
        <v>44799</v>
      </c>
      <c r="CS39" s="5">
        <f t="shared" si="154"/>
        <v>44804</v>
      </c>
      <c r="CT39" s="28">
        <f t="shared" si="452"/>
        <v>44804</v>
      </c>
      <c r="CU39" s="5">
        <f t="shared" si="155"/>
        <v>44808</v>
      </c>
      <c r="CV39" s="5">
        <f t="shared" si="156"/>
        <v>44832</v>
      </c>
      <c r="CW39" s="5">
        <f t="shared" si="50"/>
        <v>44832</v>
      </c>
      <c r="CX39" s="5">
        <f t="shared" si="453"/>
        <v>44837</v>
      </c>
      <c r="CY39" s="5">
        <f t="shared" si="52"/>
        <v>44840</v>
      </c>
      <c r="CZ39" s="12">
        <f t="shared" si="157"/>
        <v>44844</v>
      </c>
      <c r="DA39" s="24"/>
      <c r="DB39" s="5">
        <f t="shared" si="158"/>
        <v>44827</v>
      </c>
      <c r="DC39" s="5">
        <f t="shared" si="159"/>
        <v>44832</v>
      </c>
      <c r="DD39" s="28">
        <f t="shared" si="454"/>
        <v>44832</v>
      </c>
      <c r="DE39" s="5">
        <f t="shared" si="160"/>
        <v>44836</v>
      </c>
      <c r="DF39" s="5">
        <f t="shared" si="161"/>
        <v>44860</v>
      </c>
      <c r="DG39" s="5">
        <f t="shared" si="55"/>
        <v>44860</v>
      </c>
      <c r="DH39" s="5">
        <f t="shared" si="455"/>
        <v>44865</v>
      </c>
      <c r="DI39" s="5">
        <f t="shared" si="57"/>
        <v>44868</v>
      </c>
      <c r="DJ39" s="12">
        <f t="shared" si="162"/>
        <v>44872</v>
      </c>
      <c r="DK39" s="24"/>
      <c r="DL39" s="5">
        <f t="shared" si="163"/>
        <v>44855</v>
      </c>
      <c r="DM39" s="5">
        <f t="shared" si="164"/>
        <v>44860</v>
      </c>
      <c r="DN39" s="28">
        <f t="shared" si="456"/>
        <v>44860</v>
      </c>
      <c r="DO39" s="5">
        <f t="shared" si="165"/>
        <v>44864</v>
      </c>
      <c r="DP39" s="5">
        <f t="shared" si="166"/>
        <v>44888</v>
      </c>
      <c r="DQ39" s="5">
        <f t="shared" si="60"/>
        <v>44888</v>
      </c>
      <c r="DR39" s="5">
        <f t="shared" si="457"/>
        <v>44893</v>
      </c>
      <c r="DS39" s="5">
        <f t="shared" si="62"/>
        <v>44896</v>
      </c>
      <c r="DT39" s="12">
        <f t="shared" si="167"/>
        <v>44900</v>
      </c>
      <c r="DU39" s="24"/>
      <c r="DV39" s="5">
        <f t="shared" si="168"/>
        <v>44883</v>
      </c>
      <c r="DW39" s="5">
        <f t="shared" si="169"/>
        <v>44888</v>
      </c>
      <c r="DX39" s="28">
        <f t="shared" si="458"/>
        <v>44888</v>
      </c>
      <c r="DY39" s="5">
        <f t="shared" si="170"/>
        <v>44892</v>
      </c>
      <c r="DZ39" s="5">
        <f t="shared" si="171"/>
        <v>44916</v>
      </c>
      <c r="EA39" s="5">
        <f t="shared" si="65"/>
        <v>44916</v>
      </c>
      <c r="EB39" s="5">
        <f t="shared" si="459"/>
        <v>44921</v>
      </c>
      <c r="EC39" s="5">
        <f t="shared" si="67"/>
        <v>44924</v>
      </c>
      <c r="ED39" s="12">
        <f t="shared" si="172"/>
        <v>44928</v>
      </c>
      <c r="EE39" s="24"/>
      <c r="EF39" s="37"/>
      <c r="EG39" s="37"/>
      <c r="EH39" s="37"/>
      <c r="EI39" s="37"/>
      <c r="EJ39" s="37"/>
      <c r="EK39" s="37"/>
    </row>
    <row r="40" spans="1:141" ht="11.25" customHeight="1">
      <c r="A40" s="4" t="s">
        <v>47</v>
      </c>
      <c r="B40" s="4" t="s">
        <v>48</v>
      </c>
      <c r="C40" s="3">
        <f t="shared" ref="C40:C41" si="539">VLOOKUP(A40,PreferredCarrier,4,FALSE)</f>
        <v>31</v>
      </c>
      <c r="D40" s="49">
        <f t="shared" ref="D40:D41" si="540">N40-F40</f>
        <v>52</v>
      </c>
      <c r="E40" s="41"/>
      <c r="F40" s="5">
        <f t="shared" ref="F40:F41" si="541">G40-ShipWindow</f>
        <v>44540</v>
      </c>
      <c r="G40" s="5">
        <f t="shared" ref="G40:G41" si="542">H40</f>
        <v>44545</v>
      </c>
      <c r="H40" s="28">
        <f t="shared" si="433"/>
        <v>44545</v>
      </c>
      <c r="I40" s="5">
        <f t="shared" ref="I40:I41" si="543">J40-$C40</f>
        <v>44549</v>
      </c>
      <c r="J40" s="5">
        <f t="shared" ref="J40:J41" si="544">K40</f>
        <v>44580</v>
      </c>
      <c r="K40" s="5">
        <f t="shared" si="4"/>
        <v>44580</v>
      </c>
      <c r="L40" s="5">
        <f t="shared" si="434"/>
        <v>44585</v>
      </c>
      <c r="M40" s="5">
        <f t="shared" si="6"/>
        <v>44588</v>
      </c>
      <c r="N40" s="12">
        <f t="shared" si="7"/>
        <v>44592</v>
      </c>
      <c r="O40" s="24"/>
      <c r="P40" s="5">
        <f t="shared" ref="P40:P41" si="545">Q40-ShipWindow</f>
        <v>44568</v>
      </c>
      <c r="Q40" s="5">
        <f t="shared" ref="Q40:Q41" si="546">R40</f>
        <v>44573</v>
      </c>
      <c r="R40" s="28">
        <f t="shared" si="435"/>
        <v>44573</v>
      </c>
      <c r="S40" s="5">
        <f t="shared" ref="S40:S41" si="547">T40-$C40</f>
        <v>44577</v>
      </c>
      <c r="T40" s="5">
        <f t="shared" ref="T40:T41" si="548">U40</f>
        <v>44608</v>
      </c>
      <c r="U40" s="5">
        <f t="shared" si="10"/>
        <v>44608</v>
      </c>
      <c r="V40" s="5">
        <f t="shared" si="436"/>
        <v>44613</v>
      </c>
      <c r="W40" s="5">
        <f t="shared" si="12"/>
        <v>44616</v>
      </c>
      <c r="X40" s="12">
        <f t="shared" si="117"/>
        <v>44620</v>
      </c>
      <c r="Y40" s="24"/>
      <c r="Z40" s="5">
        <f t="shared" ref="Z40:Z41" si="549">AA40-ShipWindow</f>
        <v>44590</v>
      </c>
      <c r="AA40" s="5">
        <f t="shared" ref="AA40:AA41" si="550">AB40</f>
        <v>44595</v>
      </c>
      <c r="AB40" s="28">
        <f t="shared" si="437"/>
        <v>44595</v>
      </c>
      <c r="AC40" s="5">
        <f t="shared" ref="AC40:AC41" si="551">AD40-$C40</f>
        <v>44599</v>
      </c>
      <c r="AD40" s="5">
        <f t="shared" ref="AD40:AD41" si="552">AE40</f>
        <v>44630</v>
      </c>
      <c r="AE40" s="5">
        <f t="shared" si="15"/>
        <v>44630</v>
      </c>
      <c r="AF40" s="5">
        <f t="shared" si="438"/>
        <v>44635</v>
      </c>
      <c r="AG40" s="5">
        <f t="shared" si="439"/>
        <v>44638</v>
      </c>
      <c r="AH40" s="12">
        <f t="shared" si="122"/>
        <v>44648</v>
      </c>
      <c r="AI40" s="24"/>
      <c r="AJ40" s="5">
        <f t="shared" ref="AJ40:AJ41" si="553">AK40-ShipWindow</f>
        <v>44624</v>
      </c>
      <c r="AK40" s="5">
        <f t="shared" ref="AK40:AK41" si="554">AL40</f>
        <v>44629</v>
      </c>
      <c r="AL40" s="28">
        <f t="shared" si="440"/>
        <v>44629</v>
      </c>
      <c r="AM40" s="5">
        <f t="shared" ref="AM40:AM41" si="555">AN40-$C40</f>
        <v>44633</v>
      </c>
      <c r="AN40" s="5">
        <f t="shared" ref="AN40:AN41" si="556">AO40</f>
        <v>44664</v>
      </c>
      <c r="AO40" s="5">
        <f t="shared" si="20"/>
        <v>44664</v>
      </c>
      <c r="AP40" s="5">
        <f t="shared" si="441"/>
        <v>44669</v>
      </c>
      <c r="AQ40" s="5">
        <f t="shared" si="22"/>
        <v>44672</v>
      </c>
      <c r="AR40" s="12">
        <f t="shared" si="127"/>
        <v>44676</v>
      </c>
      <c r="AS40" s="24"/>
      <c r="AT40" s="5">
        <f t="shared" ref="AT40:AT41" si="557">AU40-ShipWindow</f>
        <v>44652</v>
      </c>
      <c r="AU40" s="5">
        <f t="shared" ref="AU40:AU41" si="558">AV40</f>
        <v>44657</v>
      </c>
      <c r="AV40" s="28">
        <f t="shared" si="442"/>
        <v>44657</v>
      </c>
      <c r="AW40" s="5">
        <f t="shared" ref="AW40:AW41" si="559">AX40-$C40</f>
        <v>44661</v>
      </c>
      <c r="AX40" s="5">
        <f t="shared" ref="AX40:AX41" si="560">AY40</f>
        <v>44692</v>
      </c>
      <c r="AY40" s="5">
        <f t="shared" si="25"/>
        <v>44692</v>
      </c>
      <c r="AZ40" s="5">
        <f t="shared" si="443"/>
        <v>44697</v>
      </c>
      <c r="BA40" s="5">
        <f t="shared" si="27"/>
        <v>44700</v>
      </c>
      <c r="BB40" s="12">
        <f t="shared" si="132"/>
        <v>44704</v>
      </c>
      <c r="BC40" s="24"/>
      <c r="BD40" s="5">
        <f t="shared" ref="BD40:BD41" si="561">BE40-ShipWindow</f>
        <v>44680</v>
      </c>
      <c r="BE40" s="5">
        <f t="shared" ref="BE40:BE41" si="562">BF40</f>
        <v>44685</v>
      </c>
      <c r="BF40" s="28">
        <f t="shared" si="444"/>
        <v>44685</v>
      </c>
      <c r="BG40" s="5">
        <f t="shared" ref="BG40:BG41" si="563">BH40-$C40</f>
        <v>44689</v>
      </c>
      <c r="BH40" s="5">
        <f t="shared" ref="BH40:BH41" si="564">BI40</f>
        <v>44720</v>
      </c>
      <c r="BI40" s="5">
        <f t="shared" si="30"/>
        <v>44720</v>
      </c>
      <c r="BJ40" s="5">
        <f t="shared" si="445"/>
        <v>44725</v>
      </c>
      <c r="BK40" s="5">
        <f t="shared" si="32"/>
        <v>44728</v>
      </c>
      <c r="BL40" s="12">
        <f t="shared" si="137"/>
        <v>44732</v>
      </c>
      <c r="BM40" s="24"/>
      <c r="BN40" s="5">
        <f t="shared" ref="BN40:BN41" si="565">BO40-ShipWindow</f>
        <v>44708</v>
      </c>
      <c r="BO40" s="5">
        <f t="shared" ref="BO40:BO41" si="566">BP40</f>
        <v>44713</v>
      </c>
      <c r="BP40" s="28">
        <f t="shared" si="446"/>
        <v>44713</v>
      </c>
      <c r="BQ40" s="5">
        <f t="shared" ref="BQ40:BQ41" si="567">BR40-$C40</f>
        <v>44717</v>
      </c>
      <c r="BR40" s="5">
        <f t="shared" ref="BR40:BR41" si="568">BS40</f>
        <v>44748</v>
      </c>
      <c r="BS40" s="5">
        <f t="shared" si="35"/>
        <v>44748</v>
      </c>
      <c r="BT40" s="5">
        <f t="shared" si="447"/>
        <v>44753</v>
      </c>
      <c r="BU40" s="5">
        <f t="shared" si="37"/>
        <v>44756</v>
      </c>
      <c r="BV40" s="12">
        <f t="shared" si="142"/>
        <v>44760</v>
      </c>
      <c r="BW40" s="24"/>
      <c r="BX40" s="5">
        <f t="shared" ref="BX40:BX41" si="569">BY40-ShipWindow</f>
        <v>44736</v>
      </c>
      <c r="BY40" s="5">
        <f t="shared" ref="BY40:BY41" si="570">BZ40</f>
        <v>44741</v>
      </c>
      <c r="BZ40" s="28">
        <f t="shared" si="448"/>
        <v>44741</v>
      </c>
      <c r="CA40" s="5">
        <f t="shared" ref="CA40:CA41" si="571">CB40-$C40</f>
        <v>44745</v>
      </c>
      <c r="CB40" s="5">
        <f t="shared" ref="CB40:CB41" si="572">CC40</f>
        <v>44776</v>
      </c>
      <c r="CC40" s="5">
        <f t="shared" si="40"/>
        <v>44776</v>
      </c>
      <c r="CD40" s="5">
        <f t="shared" si="449"/>
        <v>44781</v>
      </c>
      <c r="CE40" s="5">
        <f t="shared" si="42"/>
        <v>44784</v>
      </c>
      <c r="CF40" s="12">
        <f t="shared" si="147"/>
        <v>44788</v>
      </c>
      <c r="CG40" s="24"/>
      <c r="CH40" s="5">
        <f t="shared" ref="CH40:CH41" si="573">CI40-ShipWindow</f>
        <v>44764</v>
      </c>
      <c r="CI40" s="5">
        <f t="shared" ref="CI40:CI41" si="574">CJ40</f>
        <v>44769</v>
      </c>
      <c r="CJ40" s="28">
        <f t="shared" si="450"/>
        <v>44769</v>
      </c>
      <c r="CK40" s="5">
        <f t="shared" ref="CK40:CK41" si="575">CL40-$C40</f>
        <v>44773</v>
      </c>
      <c r="CL40" s="5">
        <f t="shared" ref="CL40:CL41" si="576">CM40</f>
        <v>44804</v>
      </c>
      <c r="CM40" s="5">
        <f t="shared" si="45"/>
        <v>44804</v>
      </c>
      <c r="CN40" s="5">
        <f t="shared" si="451"/>
        <v>44809</v>
      </c>
      <c r="CO40" s="5">
        <f t="shared" si="47"/>
        <v>44812</v>
      </c>
      <c r="CP40" s="12">
        <f t="shared" si="152"/>
        <v>44816</v>
      </c>
      <c r="CQ40" s="24"/>
      <c r="CR40" s="5">
        <f t="shared" ref="CR40:CR41" si="577">CS40-ShipWindow</f>
        <v>44792</v>
      </c>
      <c r="CS40" s="5">
        <f t="shared" ref="CS40:CS41" si="578">CT40</f>
        <v>44797</v>
      </c>
      <c r="CT40" s="28">
        <f t="shared" si="452"/>
        <v>44797</v>
      </c>
      <c r="CU40" s="5">
        <f t="shared" ref="CU40:CU41" si="579">CV40-$C40</f>
        <v>44801</v>
      </c>
      <c r="CV40" s="5">
        <f t="shared" ref="CV40:CV41" si="580">CW40</f>
        <v>44832</v>
      </c>
      <c r="CW40" s="5">
        <f t="shared" si="50"/>
        <v>44832</v>
      </c>
      <c r="CX40" s="5">
        <f t="shared" si="453"/>
        <v>44837</v>
      </c>
      <c r="CY40" s="5">
        <f t="shared" si="52"/>
        <v>44840</v>
      </c>
      <c r="CZ40" s="12">
        <f t="shared" si="157"/>
        <v>44844</v>
      </c>
      <c r="DA40" s="24"/>
      <c r="DB40" s="5">
        <f t="shared" ref="DB40:DB41" si="581">DC40-ShipWindow</f>
        <v>44820</v>
      </c>
      <c r="DC40" s="5">
        <f t="shared" ref="DC40:DC41" si="582">DD40</f>
        <v>44825</v>
      </c>
      <c r="DD40" s="28">
        <f t="shared" si="454"/>
        <v>44825</v>
      </c>
      <c r="DE40" s="5">
        <f t="shared" ref="DE40:DE41" si="583">DF40-$C40</f>
        <v>44829</v>
      </c>
      <c r="DF40" s="5">
        <f t="shared" ref="DF40:DF41" si="584">DG40</f>
        <v>44860</v>
      </c>
      <c r="DG40" s="5">
        <f t="shared" si="55"/>
        <v>44860</v>
      </c>
      <c r="DH40" s="5">
        <f t="shared" si="455"/>
        <v>44865</v>
      </c>
      <c r="DI40" s="5">
        <f t="shared" si="57"/>
        <v>44868</v>
      </c>
      <c r="DJ40" s="12">
        <f t="shared" si="162"/>
        <v>44872</v>
      </c>
      <c r="DK40" s="24"/>
      <c r="DL40" s="5">
        <f t="shared" ref="DL40:DL41" si="585">DM40-ShipWindow</f>
        <v>44848</v>
      </c>
      <c r="DM40" s="5">
        <f t="shared" ref="DM40:DM41" si="586">DN40</f>
        <v>44853</v>
      </c>
      <c r="DN40" s="28">
        <f t="shared" si="456"/>
        <v>44853</v>
      </c>
      <c r="DO40" s="5">
        <f t="shared" ref="DO40:DO41" si="587">DP40-$C40</f>
        <v>44857</v>
      </c>
      <c r="DP40" s="5">
        <f t="shared" ref="DP40:DP41" si="588">DQ40</f>
        <v>44888</v>
      </c>
      <c r="DQ40" s="5">
        <f t="shared" si="60"/>
        <v>44888</v>
      </c>
      <c r="DR40" s="5">
        <f t="shared" si="457"/>
        <v>44893</v>
      </c>
      <c r="DS40" s="5">
        <f t="shared" si="62"/>
        <v>44896</v>
      </c>
      <c r="DT40" s="12">
        <f t="shared" si="167"/>
        <v>44900</v>
      </c>
      <c r="DU40" s="24"/>
      <c r="DV40" s="5">
        <f t="shared" ref="DV40:DV41" si="589">DW40-ShipWindow</f>
        <v>44876</v>
      </c>
      <c r="DW40" s="5">
        <f t="shared" ref="DW40:DW41" si="590">DX40</f>
        <v>44881</v>
      </c>
      <c r="DX40" s="28">
        <f t="shared" si="458"/>
        <v>44881</v>
      </c>
      <c r="DY40" s="5">
        <f t="shared" ref="DY40:DY41" si="591">DZ40-$C40</f>
        <v>44885</v>
      </c>
      <c r="DZ40" s="5">
        <f t="shared" ref="DZ40:DZ41" si="592">EA40</f>
        <v>44916</v>
      </c>
      <c r="EA40" s="5">
        <f t="shared" si="65"/>
        <v>44916</v>
      </c>
      <c r="EB40" s="5">
        <f t="shared" si="459"/>
        <v>44921</v>
      </c>
      <c r="EC40" s="5">
        <f t="shared" si="67"/>
        <v>44924</v>
      </c>
      <c r="ED40" s="12">
        <f t="shared" si="172"/>
        <v>44928</v>
      </c>
      <c r="EE40" s="24"/>
      <c r="EF40" s="37"/>
      <c r="EG40" s="37"/>
      <c r="EH40" s="37"/>
      <c r="EI40" s="37"/>
      <c r="EJ40" s="37"/>
      <c r="EK40" s="37"/>
    </row>
    <row r="41" spans="1:141" ht="11.25" customHeight="1">
      <c r="A41" s="4" t="s">
        <v>107</v>
      </c>
      <c r="B41" s="4" t="s">
        <v>48</v>
      </c>
      <c r="C41" s="3">
        <f t="shared" si="539"/>
        <v>36</v>
      </c>
      <c r="D41" s="49">
        <f t="shared" si="540"/>
        <v>57</v>
      </c>
      <c r="E41" s="41"/>
      <c r="F41" s="5">
        <f t="shared" si="541"/>
        <v>44535</v>
      </c>
      <c r="G41" s="5">
        <f t="shared" si="542"/>
        <v>44540</v>
      </c>
      <c r="H41" s="28">
        <f t="shared" si="433"/>
        <v>44540</v>
      </c>
      <c r="I41" s="5">
        <f t="shared" si="543"/>
        <v>44544</v>
      </c>
      <c r="J41" s="5">
        <f t="shared" si="544"/>
        <v>44580</v>
      </c>
      <c r="K41" s="5">
        <f t="shared" si="4"/>
        <v>44580</v>
      </c>
      <c r="L41" s="5">
        <f t="shared" si="434"/>
        <v>44585</v>
      </c>
      <c r="M41" s="5">
        <f t="shared" si="6"/>
        <v>44588</v>
      </c>
      <c r="N41" s="12">
        <f t="shared" si="7"/>
        <v>44592</v>
      </c>
      <c r="O41" s="24"/>
      <c r="P41" s="5">
        <f t="shared" si="545"/>
        <v>44563</v>
      </c>
      <c r="Q41" s="5">
        <f t="shared" si="546"/>
        <v>44568</v>
      </c>
      <c r="R41" s="28">
        <f t="shared" si="435"/>
        <v>44568</v>
      </c>
      <c r="S41" s="5">
        <f t="shared" si="547"/>
        <v>44572</v>
      </c>
      <c r="T41" s="5">
        <f t="shared" si="548"/>
        <v>44608</v>
      </c>
      <c r="U41" s="5">
        <f t="shared" si="10"/>
        <v>44608</v>
      </c>
      <c r="V41" s="5">
        <f t="shared" si="436"/>
        <v>44613</v>
      </c>
      <c r="W41" s="5">
        <f t="shared" si="12"/>
        <v>44616</v>
      </c>
      <c r="X41" s="12">
        <f t="shared" si="117"/>
        <v>44620</v>
      </c>
      <c r="Y41" s="24"/>
      <c r="Z41" s="5">
        <f t="shared" si="549"/>
        <v>44585</v>
      </c>
      <c r="AA41" s="5">
        <f t="shared" si="550"/>
        <v>44590</v>
      </c>
      <c r="AB41" s="28">
        <f t="shared" si="437"/>
        <v>44590</v>
      </c>
      <c r="AC41" s="5">
        <f t="shared" si="551"/>
        <v>44594</v>
      </c>
      <c r="AD41" s="5">
        <f t="shared" si="552"/>
        <v>44630</v>
      </c>
      <c r="AE41" s="5">
        <f t="shared" si="15"/>
        <v>44630</v>
      </c>
      <c r="AF41" s="5">
        <f t="shared" si="438"/>
        <v>44635</v>
      </c>
      <c r="AG41" s="5">
        <f t="shared" si="439"/>
        <v>44638</v>
      </c>
      <c r="AH41" s="12">
        <f t="shared" si="122"/>
        <v>44648</v>
      </c>
      <c r="AI41" s="24"/>
      <c r="AJ41" s="5">
        <f t="shared" si="553"/>
        <v>44619</v>
      </c>
      <c r="AK41" s="5">
        <f t="shared" si="554"/>
        <v>44624</v>
      </c>
      <c r="AL41" s="28">
        <f t="shared" si="440"/>
        <v>44624</v>
      </c>
      <c r="AM41" s="5">
        <f t="shared" si="555"/>
        <v>44628</v>
      </c>
      <c r="AN41" s="5">
        <f t="shared" si="556"/>
        <v>44664</v>
      </c>
      <c r="AO41" s="5">
        <f t="shared" si="20"/>
        <v>44664</v>
      </c>
      <c r="AP41" s="5">
        <f t="shared" si="441"/>
        <v>44669</v>
      </c>
      <c r="AQ41" s="5">
        <f t="shared" si="22"/>
        <v>44672</v>
      </c>
      <c r="AR41" s="12">
        <f t="shared" si="127"/>
        <v>44676</v>
      </c>
      <c r="AS41" s="24"/>
      <c r="AT41" s="5">
        <f t="shared" si="557"/>
        <v>44647</v>
      </c>
      <c r="AU41" s="5">
        <f t="shared" si="558"/>
        <v>44652</v>
      </c>
      <c r="AV41" s="28">
        <f t="shared" si="442"/>
        <v>44652</v>
      </c>
      <c r="AW41" s="5">
        <f t="shared" si="559"/>
        <v>44656</v>
      </c>
      <c r="AX41" s="5">
        <f t="shared" si="560"/>
        <v>44692</v>
      </c>
      <c r="AY41" s="5">
        <f t="shared" si="25"/>
        <v>44692</v>
      </c>
      <c r="AZ41" s="5">
        <f t="shared" si="443"/>
        <v>44697</v>
      </c>
      <c r="BA41" s="5">
        <f t="shared" si="27"/>
        <v>44700</v>
      </c>
      <c r="BB41" s="12">
        <f t="shared" si="132"/>
        <v>44704</v>
      </c>
      <c r="BC41" s="24"/>
      <c r="BD41" s="5">
        <f t="shared" si="561"/>
        <v>44675</v>
      </c>
      <c r="BE41" s="5">
        <f t="shared" si="562"/>
        <v>44680</v>
      </c>
      <c r="BF41" s="28">
        <f t="shared" si="444"/>
        <v>44680</v>
      </c>
      <c r="BG41" s="5">
        <f t="shared" si="563"/>
        <v>44684</v>
      </c>
      <c r="BH41" s="5">
        <f t="shared" si="564"/>
        <v>44720</v>
      </c>
      <c r="BI41" s="5">
        <f t="shared" si="30"/>
        <v>44720</v>
      </c>
      <c r="BJ41" s="5">
        <f t="shared" si="445"/>
        <v>44725</v>
      </c>
      <c r="BK41" s="5">
        <f t="shared" si="32"/>
        <v>44728</v>
      </c>
      <c r="BL41" s="12">
        <f t="shared" si="137"/>
        <v>44732</v>
      </c>
      <c r="BM41" s="24"/>
      <c r="BN41" s="5">
        <f t="shared" si="565"/>
        <v>44703</v>
      </c>
      <c r="BO41" s="5">
        <f t="shared" si="566"/>
        <v>44708</v>
      </c>
      <c r="BP41" s="28">
        <f t="shared" si="446"/>
        <v>44708</v>
      </c>
      <c r="BQ41" s="5">
        <f t="shared" si="567"/>
        <v>44712</v>
      </c>
      <c r="BR41" s="5">
        <f t="shared" si="568"/>
        <v>44748</v>
      </c>
      <c r="BS41" s="5">
        <f t="shared" si="35"/>
        <v>44748</v>
      </c>
      <c r="BT41" s="5">
        <f t="shared" si="447"/>
        <v>44753</v>
      </c>
      <c r="BU41" s="5">
        <f t="shared" si="37"/>
        <v>44756</v>
      </c>
      <c r="BV41" s="12">
        <f t="shared" si="142"/>
        <v>44760</v>
      </c>
      <c r="BW41" s="24"/>
      <c r="BX41" s="5">
        <f t="shared" si="569"/>
        <v>44731</v>
      </c>
      <c r="BY41" s="5">
        <f t="shared" si="570"/>
        <v>44736</v>
      </c>
      <c r="BZ41" s="28">
        <f t="shared" si="448"/>
        <v>44736</v>
      </c>
      <c r="CA41" s="5">
        <f t="shared" si="571"/>
        <v>44740</v>
      </c>
      <c r="CB41" s="5">
        <f t="shared" si="572"/>
        <v>44776</v>
      </c>
      <c r="CC41" s="5">
        <f t="shared" si="40"/>
        <v>44776</v>
      </c>
      <c r="CD41" s="5">
        <f t="shared" si="449"/>
        <v>44781</v>
      </c>
      <c r="CE41" s="5">
        <f t="shared" si="42"/>
        <v>44784</v>
      </c>
      <c r="CF41" s="12">
        <f t="shared" si="147"/>
        <v>44788</v>
      </c>
      <c r="CG41" s="24"/>
      <c r="CH41" s="5">
        <f t="shared" si="573"/>
        <v>44759</v>
      </c>
      <c r="CI41" s="5">
        <f t="shared" si="574"/>
        <v>44764</v>
      </c>
      <c r="CJ41" s="28">
        <f t="shared" si="450"/>
        <v>44764</v>
      </c>
      <c r="CK41" s="5">
        <f t="shared" si="575"/>
        <v>44768</v>
      </c>
      <c r="CL41" s="5">
        <f t="shared" si="576"/>
        <v>44804</v>
      </c>
      <c r="CM41" s="5">
        <f t="shared" si="45"/>
        <v>44804</v>
      </c>
      <c r="CN41" s="5">
        <f t="shared" si="451"/>
        <v>44809</v>
      </c>
      <c r="CO41" s="5">
        <f t="shared" si="47"/>
        <v>44812</v>
      </c>
      <c r="CP41" s="12">
        <f t="shared" si="152"/>
        <v>44816</v>
      </c>
      <c r="CQ41" s="24"/>
      <c r="CR41" s="5">
        <f t="shared" si="577"/>
        <v>44787</v>
      </c>
      <c r="CS41" s="5">
        <f t="shared" si="578"/>
        <v>44792</v>
      </c>
      <c r="CT41" s="28">
        <f t="shared" si="452"/>
        <v>44792</v>
      </c>
      <c r="CU41" s="5">
        <f t="shared" si="579"/>
        <v>44796</v>
      </c>
      <c r="CV41" s="5">
        <f t="shared" si="580"/>
        <v>44832</v>
      </c>
      <c r="CW41" s="5">
        <f t="shared" si="50"/>
        <v>44832</v>
      </c>
      <c r="CX41" s="5">
        <f t="shared" si="453"/>
        <v>44837</v>
      </c>
      <c r="CY41" s="5">
        <f t="shared" si="52"/>
        <v>44840</v>
      </c>
      <c r="CZ41" s="12">
        <f t="shared" si="157"/>
        <v>44844</v>
      </c>
      <c r="DA41" s="24"/>
      <c r="DB41" s="5">
        <f t="shared" si="581"/>
        <v>44815</v>
      </c>
      <c r="DC41" s="5">
        <f t="shared" si="582"/>
        <v>44820</v>
      </c>
      <c r="DD41" s="28">
        <f t="shared" si="454"/>
        <v>44820</v>
      </c>
      <c r="DE41" s="5">
        <f t="shared" si="583"/>
        <v>44824</v>
      </c>
      <c r="DF41" s="5">
        <f t="shared" si="584"/>
        <v>44860</v>
      </c>
      <c r="DG41" s="5">
        <f t="shared" si="55"/>
        <v>44860</v>
      </c>
      <c r="DH41" s="5">
        <f t="shared" si="455"/>
        <v>44865</v>
      </c>
      <c r="DI41" s="5">
        <f t="shared" si="57"/>
        <v>44868</v>
      </c>
      <c r="DJ41" s="12">
        <f t="shared" si="162"/>
        <v>44872</v>
      </c>
      <c r="DK41" s="24"/>
      <c r="DL41" s="5">
        <f t="shared" si="585"/>
        <v>44843</v>
      </c>
      <c r="DM41" s="5">
        <f t="shared" si="586"/>
        <v>44848</v>
      </c>
      <c r="DN41" s="28">
        <f t="shared" si="456"/>
        <v>44848</v>
      </c>
      <c r="DO41" s="5">
        <f t="shared" si="587"/>
        <v>44852</v>
      </c>
      <c r="DP41" s="5">
        <f t="shared" si="588"/>
        <v>44888</v>
      </c>
      <c r="DQ41" s="5">
        <f t="shared" si="60"/>
        <v>44888</v>
      </c>
      <c r="DR41" s="5">
        <f t="shared" si="457"/>
        <v>44893</v>
      </c>
      <c r="DS41" s="5">
        <f t="shared" si="62"/>
        <v>44896</v>
      </c>
      <c r="DT41" s="12">
        <f t="shared" si="167"/>
        <v>44900</v>
      </c>
      <c r="DU41" s="24"/>
      <c r="DV41" s="5">
        <f t="shared" si="589"/>
        <v>44871</v>
      </c>
      <c r="DW41" s="5">
        <f t="shared" si="590"/>
        <v>44876</v>
      </c>
      <c r="DX41" s="28">
        <f t="shared" si="458"/>
        <v>44876</v>
      </c>
      <c r="DY41" s="5">
        <f t="shared" si="591"/>
        <v>44880</v>
      </c>
      <c r="DZ41" s="5">
        <f t="shared" si="592"/>
        <v>44916</v>
      </c>
      <c r="EA41" s="5">
        <f t="shared" si="65"/>
        <v>44916</v>
      </c>
      <c r="EB41" s="5">
        <f t="shared" si="459"/>
        <v>44921</v>
      </c>
      <c r="EC41" s="5">
        <f t="shared" si="67"/>
        <v>44924</v>
      </c>
      <c r="ED41" s="12">
        <f t="shared" si="172"/>
        <v>44928</v>
      </c>
      <c r="EE41" s="24"/>
      <c r="EF41" s="37"/>
      <c r="EG41" s="37"/>
      <c r="EH41" s="37"/>
      <c r="EI41" s="37"/>
      <c r="EJ41" s="37"/>
      <c r="EK41" s="37"/>
    </row>
    <row r="42" spans="1:141" ht="11.25" customHeight="1">
      <c r="A42" s="4" t="s">
        <v>77</v>
      </c>
      <c r="B42" s="4" t="s">
        <v>70</v>
      </c>
      <c r="C42" s="3">
        <f t="shared" si="0"/>
        <v>26</v>
      </c>
      <c r="D42" s="49">
        <f t="shared" ref="D42" si="593">N42-F42</f>
        <v>47</v>
      </c>
      <c r="E42" s="41"/>
      <c r="F42" s="5">
        <f t="shared" si="109"/>
        <v>44545</v>
      </c>
      <c r="G42" s="5">
        <f>H42</f>
        <v>44550</v>
      </c>
      <c r="H42" s="28">
        <f t="shared" si="433"/>
        <v>44550</v>
      </c>
      <c r="I42" s="5">
        <f>J42-$C42</f>
        <v>44554</v>
      </c>
      <c r="J42" s="5">
        <f>K42</f>
        <v>44580</v>
      </c>
      <c r="K42" s="5">
        <f t="shared" si="4"/>
        <v>44580</v>
      </c>
      <c r="L42" s="5">
        <f t="shared" si="434"/>
        <v>44585</v>
      </c>
      <c r="M42" s="5">
        <f t="shared" si="6"/>
        <v>44588</v>
      </c>
      <c r="N42" s="12">
        <f t="shared" si="7"/>
        <v>44592</v>
      </c>
      <c r="O42" s="24"/>
      <c r="P42" s="5">
        <f t="shared" si="113"/>
        <v>44573</v>
      </c>
      <c r="Q42" s="5">
        <f>R42</f>
        <v>44578</v>
      </c>
      <c r="R42" s="28">
        <f t="shared" si="435"/>
        <v>44578</v>
      </c>
      <c r="S42" s="5">
        <f>T42-$C42</f>
        <v>44582</v>
      </c>
      <c r="T42" s="5">
        <f>U42</f>
        <v>44608</v>
      </c>
      <c r="U42" s="5">
        <f t="shared" si="10"/>
        <v>44608</v>
      </c>
      <c r="V42" s="5">
        <f t="shared" si="436"/>
        <v>44613</v>
      </c>
      <c r="W42" s="5">
        <f t="shared" si="12"/>
        <v>44616</v>
      </c>
      <c r="X42" s="12">
        <f>$P$1</f>
        <v>44620</v>
      </c>
      <c r="Y42" s="24"/>
      <c r="Z42" s="5">
        <f t="shared" si="118"/>
        <v>44595</v>
      </c>
      <c r="AA42" s="5">
        <f>AB42</f>
        <v>44600</v>
      </c>
      <c r="AB42" s="28">
        <f t="shared" si="437"/>
        <v>44600</v>
      </c>
      <c r="AC42" s="5">
        <f>AD42-$C42</f>
        <v>44604</v>
      </c>
      <c r="AD42" s="5">
        <f>AE42</f>
        <v>44630</v>
      </c>
      <c r="AE42" s="5">
        <f t="shared" si="15"/>
        <v>44630</v>
      </c>
      <c r="AF42" s="5">
        <f t="shared" si="438"/>
        <v>44635</v>
      </c>
      <c r="AG42" s="5">
        <f t="shared" si="439"/>
        <v>44638</v>
      </c>
      <c r="AH42" s="12">
        <f>$Z$1</f>
        <v>44648</v>
      </c>
      <c r="AI42" s="24"/>
      <c r="AJ42" s="5">
        <f t="shared" si="123"/>
        <v>44629</v>
      </c>
      <c r="AK42" s="5">
        <f>AL42</f>
        <v>44634</v>
      </c>
      <c r="AL42" s="28">
        <f t="shared" si="440"/>
        <v>44634</v>
      </c>
      <c r="AM42" s="5">
        <f>AN42-$C42</f>
        <v>44638</v>
      </c>
      <c r="AN42" s="5">
        <f>AO42</f>
        <v>44664</v>
      </c>
      <c r="AO42" s="5">
        <f t="shared" si="20"/>
        <v>44664</v>
      </c>
      <c r="AP42" s="5">
        <f t="shared" si="441"/>
        <v>44669</v>
      </c>
      <c r="AQ42" s="5">
        <f t="shared" si="22"/>
        <v>44672</v>
      </c>
      <c r="AR42" s="12">
        <f>$AJ$1</f>
        <v>44676</v>
      </c>
      <c r="AS42" s="24"/>
      <c r="AT42" s="5">
        <f t="shared" si="128"/>
        <v>44657</v>
      </c>
      <c r="AU42" s="5">
        <f>AV42</f>
        <v>44662</v>
      </c>
      <c r="AV42" s="28">
        <f t="shared" si="442"/>
        <v>44662</v>
      </c>
      <c r="AW42" s="5">
        <f>AX42-$C42</f>
        <v>44666</v>
      </c>
      <c r="AX42" s="5">
        <f>AY42</f>
        <v>44692</v>
      </c>
      <c r="AY42" s="5">
        <f t="shared" si="25"/>
        <v>44692</v>
      </c>
      <c r="AZ42" s="5">
        <f t="shared" si="443"/>
        <v>44697</v>
      </c>
      <c r="BA42" s="5">
        <f t="shared" si="27"/>
        <v>44700</v>
      </c>
      <c r="BB42" s="12">
        <f>$AT$1</f>
        <v>44704</v>
      </c>
      <c r="BC42" s="24"/>
      <c r="BD42" s="5">
        <f t="shared" si="133"/>
        <v>44685</v>
      </c>
      <c r="BE42" s="5">
        <f>BF42</f>
        <v>44690</v>
      </c>
      <c r="BF42" s="28">
        <f t="shared" si="444"/>
        <v>44690</v>
      </c>
      <c r="BG42" s="5">
        <f>BH42-$C42</f>
        <v>44694</v>
      </c>
      <c r="BH42" s="5">
        <f>BI42</f>
        <v>44720</v>
      </c>
      <c r="BI42" s="5">
        <f t="shared" si="30"/>
        <v>44720</v>
      </c>
      <c r="BJ42" s="5">
        <f t="shared" si="445"/>
        <v>44725</v>
      </c>
      <c r="BK42" s="5">
        <f t="shared" si="32"/>
        <v>44728</v>
      </c>
      <c r="BL42" s="12">
        <f>$BD$1</f>
        <v>44732</v>
      </c>
      <c r="BM42" s="24"/>
      <c r="BN42" s="5">
        <f t="shared" si="138"/>
        <v>44713</v>
      </c>
      <c r="BO42" s="5">
        <f>BP42</f>
        <v>44718</v>
      </c>
      <c r="BP42" s="28">
        <f t="shared" si="446"/>
        <v>44718</v>
      </c>
      <c r="BQ42" s="5">
        <f>BR42-$C42</f>
        <v>44722</v>
      </c>
      <c r="BR42" s="5">
        <f>BS42</f>
        <v>44748</v>
      </c>
      <c r="BS42" s="5">
        <f t="shared" si="35"/>
        <v>44748</v>
      </c>
      <c r="BT42" s="5">
        <f t="shared" si="447"/>
        <v>44753</v>
      </c>
      <c r="BU42" s="5">
        <f t="shared" si="37"/>
        <v>44756</v>
      </c>
      <c r="BV42" s="12">
        <f>$BN$1</f>
        <v>44760</v>
      </c>
      <c r="BW42" s="24"/>
      <c r="BX42" s="5">
        <f t="shared" si="143"/>
        <v>44741</v>
      </c>
      <c r="BY42" s="5">
        <f>BZ42</f>
        <v>44746</v>
      </c>
      <c r="BZ42" s="28">
        <f t="shared" si="448"/>
        <v>44746</v>
      </c>
      <c r="CA42" s="5">
        <f>CB42-$C42</f>
        <v>44750</v>
      </c>
      <c r="CB42" s="5">
        <f>CC42</f>
        <v>44776</v>
      </c>
      <c r="CC42" s="5">
        <f t="shared" si="40"/>
        <v>44776</v>
      </c>
      <c r="CD42" s="5">
        <f t="shared" si="449"/>
        <v>44781</v>
      </c>
      <c r="CE42" s="5">
        <f t="shared" si="42"/>
        <v>44784</v>
      </c>
      <c r="CF42" s="12">
        <f>$BX$1</f>
        <v>44788</v>
      </c>
      <c r="CG42" s="24"/>
      <c r="CH42" s="5">
        <f t="shared" si="148"/>
        <v>44769</v>
      </c>
      <c r="CI42" s="5">
        <f>CJ42</f>
        <v>44774</v>
      </c>
      <c r="CJ42" s="28">
        <f t="shared" si="450"/>
        <v>44774</v>
      </c>
      <c r="CK42" s="5">
        <f>CL42-$C42</f>
        <v>44778</v>
      </c>
      <c r="CL42" s="5">
        <f>CM42</f>
        <v>44804</v>
      </c>
      <c r="CM42" s="5">
        <f t="shared" si="45"/>
        <v>44804</v>
      </c>
      <c r="CN42" s="5">
        <f t="shared" si="451"/>
        <v>44809</v>
      </c>
      <c r="CO42" s="5">
        <f t="shared" si="47"/>
        <v>44812</v>
      </c>
      <c r="CP42" s="12">
        <f>$CH$1</f>
        <v>44816</v>
      </c>
      <c r="CQ42" s="24"/>
      <c r="CR42" s="5">
        <f t="shared" si="153"/>
        <v>44797</v>
      </c>
      <c r="CS42" s="5">
        <f>CT42</f>
        <v>44802</v>
      </c>
      <c r="CT42" s="28">
        <f t="shared" si="452"/>
        <v>44802</v>
      </c>
      <c r="CU42" s="5">
        <f>CV42-$C42</f>
        <v>44806</v>
      </c>
      <c r="CV42" s="5">
        <f>CW42</f>
        <v>44832</v>
      </c>
      <c r="CW42" s="5">
        <f t="shared" si="50"/>
        <v>44832</v>
      </c>
      <c r="CX42" s="5">
        <f t="shared" si="453"/>
        <v>44837</v>
      </c>
      <c r="CY42" s="5">
        <f t="shared" si="52"/>
        <v>44840</v>
      </c>
      <c r="CZ42" s="12">
        <f>$CR$1</f>
        <v>44844</v>
      </c>
      <c r="DA42" s="24"/>
      <c r="DB42" s="5">
        <f t="shared" si="158"/>
        <v>44825</v>
      </c>
      <c r="DC42" s="5">
        <f>DD42</f>
        <v>44830</v>
      </c>
      <c r="DD42" s="28">
        <f t="shared" si="454"/>
        <v>44830</v>
      </c>
      <c r="DE42" s="5">
        <f>DF42-$C42</f>
        <v>44834</v>
      </c>
      <c r="DF42" s="5">
        <f>DG42</f>
        <v>44860</v>
      </c>
      <c r="DG42" s="5">
        <f t="shared" si="55"/>
        <v>44860</v>
      </c>
      <c r="DH42" s="5">
        <f t="shared" si="455"/>
        <v>44865</v>
      </c>
      <c r="DI42" s="5">
        <f t="shared" si="57"/>
        <v>44868</v>
      </c>
      <c r="DJ42" s="12">
        <f>$DB$1</f>
        <v>44872</v>
      </c>
      <c r="DK42" s="24"/>
      <c r="DL42" s="5">
        <f t="shared" si="163"/>
        <v>44853</v>
      </c>
      <c r="DM42" s="5">
        <f>DN42</f>
        <v>44858</v>
      </c>
      <c r="DN42" s="28">
        <f t="shared" si="456"/>
        <v>44858</v>
      </c>
      <c r="DO42" s="5">
        <f>DP42-$C42</f>
        <v>44862</v>
      </c>
      <c r="DP42" s="5">
        <f>DQ42</f>
        <v>44888</v>
      </c>
      <c r="DQ42" s="5">
        <f t="shared" si="60"/>
        <v>44888</v>
      </c>
      <c r="DR42" s="5">
        <f t="shared" si="457"/>
        <v>44893</v>
      </c>
      <c r="DS42" s="5">
        <f t="shared" si="62"/>
        <v>44896</v>
      </c>
      <c r="DT42" s="12">
        <f>$DL$1</f>
        <v>44900</v>
      </c>
      <c r="DU42" s="24"/>
      <c r="DV42" s="5">
        <f t="shared" si="168"/>
        <v>44881</v>
      </c>
      <c r="DW42" s="5">
        <f>DX42</f>
        <v>44886</v>
      </c>
      <c r="DX42" s="28">
        <f t="shared" si="458"/>
        <v>44886</v>
      </c>
      <c r="DY42" s="5">
        <f>DZ42-$C42</f>
        <v>44890</v>
      </c>
      <c r="DZ42" s="5">
        <f>EA42</f>
        <v>44916</v>
      </c>
      <c r="EA42" s="5">
        <f t="shared" si="65"/>
        <v>44916</v>
      </c>
      <c r="EB42" s="5">
        <f t="shared" si="459"/>
        <v>44921</v>
      </c>
      <c r="EC42" s="5">
        <f t="shared" si="67"/>
        <v>44924</v>
      </c>
      <c r="ED42" s="12">
        <f>$DV$1</f>
        <v>44928</v>
      </c>
      <c r="EE42" s="24"/>
      <c r="EF42" s="37"/>
      <c r="EG42" s="37"/>
      <c r="EH42" s="37"/>
      <c r="EI42" s="37"/>
      <c r="EJ42" s="37"/>
      <c r="EK42" s="37"/>
    </row>
    <row r="43" spans="1:141" ht="11.25" customHeight="1">
      <c r="A43" s="4" t="s">
        <v>81</v>
      </c>
      <c r="B43" s="4" t="s">
        <v>70</v>
      </c>
      <c r="C43" s="3">
        <f t="shared" si="0"/>
        <v>33</v>
      </c>
      <c r="D43" s="49">
        <f t="shared" si="1"/>
        <v>54</v>
      </c>
      <c r="E43" s="41"/>
      <c r="F43" s="5">
        <f t="shared" si="109"/>
        <v>44538</v>
      </c>
      <c r="G43" s="5">
        <f t="shared" si="110"/>
        <v>44543</v>
      </c>
      <c r="H43" s="28">
        <f t="shared" si="433"/>
        <v>44543</v>
      </c>
      <c r="I43" s="5">
        <f t="shared" si="111"/>
        <v>44547</v>
      </c>
      <c r="J43" s="5">
        <f t="shared" si="112"/>
        <v>44580</v>
      </c>
      <c r="K43" s="5">
        <f t="shared" si="4"/>
        <v>44580</v>
      </c>
      <c r="L43" s="5">
        <f t="shared" si="434"/>
        <v>44585</v>
      </c>
      <c r="M43" s="5">
        <f t="shared" si="6"/>
        <v>44588</v>
      </c>
      <c r="N43" s="12">
        <f t="shared" si="7"/>
        <v>44592</v>
      </c>
      <c r="O43" s="24"/>
      <c r="P43" s="5">
        <f t="shared" si="113"/>
        <v>44566</v>
      </c>
      <c r="Q43" s="5">
        <f t="shared" si="114"/>
        <v>44571</v>
      </c>
      <c r="R43" s="28">
        <f t="shared" si="435"/>
        <v>44571</v>
      </c>
      <c r="S43" s="5">
        <f t="shared" si="115"/>
        <v>44575</v>
      </c>
      <c r="T43" s="5">
        <f t="shared" si="116"/>
        <v>44608</v>
      </c>
      <c r="U43" s="5">
        <f t="shared" si="10"/>
        <v>44608</v>
      </c>
      <c r="V43" s="5">
        <f t="shared" si="436"/>
        <v>44613</v>
      </c>
      <c r="W43" s="5">
        <f t="shared" si="12"/>
        <v>44616</v>
      </c>
      <c r="X43" s="12">
        <f t="shared" si="117"/>
        <v>44620</v>
      </c>
      <c r="Y43" s="24"/>
      <c r="Z43" s="5">
        <f t="shared" si="118"/>
        <v>44588</v>
      </c>
      <c r="AA43" s="5">
        <f t="shared" si="119"/>
        <v>44593</v>
      </c>
      <c r="AB43" s="28">
        <f t="shared" si="437"/>
        <v>44593</v>
      </c>
      <c r="AC43" s="5">
        <f t="shared" si="120"/>
        <v>44597</v>
      </c>
      <c r="AD43" s="5">
        <f t="shared" si="121"/>
        <v>44630</v>
      </c>
      <c r="AE43" s="5">
        <f t="shared" si="15"/>
        <v>44630</v>
      </c>
      <c r="AF43" s="5">
        <f t="shared" si="438"/>
        <v>44635</v>
      </c>
      <c r="AG43" s="5">
        <f t="shared" si="439"/>
        <v>44638</v>
      </c>
      <c r="AH43" s="12">
        <f t="shared" si="122"/>
        <v>44648</v>
      </c>
      <c r="AI43" s="24"/>
      <c r="AJ43" s="5">
        <f t="shared" si="123"/>
        <v>44622</v>
      </c>
      <c r="AK43" s="5">
        <f t="shared" si="124"/>
        <v>44627</v>
      </c>
      <c r="AL43" s="28">
        <f t="shared" si="440"/>
        <v>44627</v>
      </c>
      <c r="AM43" s="5">
        <f t="shared" si="125"/>
        <v>44631</v>
      </c>
      <c r="AN43" s="5">
        <f t="shared" si="126"/>
        <v>44664</v>
      </c>
      <c r="AO43" s="5">
        <f t="shared" si="20"/>
        <v>44664</v>
      </c>
      <c r="AP43" s="5">
        <f t="shared" si="441"/>
        <v>44669</v>
      </c>
      <c r="AQ43" s="5">
        <f t="shared" si="22"/>
        <v>44672</v>
      </c>
      <c r="AR43" s="12">
        <f t="shared" si="127"/>
        <v>44676</v>
      </c>
      <c r="AS43" s="24"/>
      <c r="AT43" s="5">
        <f t="shared" si="128"/>
        <v>44650</v>
      </c>
      <c r="AU43" s="5">
        <f t="shared" si="129"/>
        <v>44655</v>
      </c>
      <c r="AV43" s="28">
        <f t="shared" si="442"/>
        <v>44655</v>
      </c>
      <c r="AW43" s="5">
        <f t="shared" si="130"/>
        <v>44659</v>
      </c>
      <c r="AX43" s="5">
        <f t="shared" si="131"/>
        <v>44692</v>
      </c>
      <c r="AY43" s="5">
        <f t="shared" si="25"/>
        <v>44692</v>
      </c>
      <c r="AZ43" s="5">
        <f t="shared" si="443"/>
        <v>44697</v>
      </c>
      <c r="BA43" s="5">
        <f t="shared" si="27"/>
        <v>44700</v>
      </c>
      <c r="BB43" s="12">
        <f t="shared" si="132"/>
        <v>44704</v>
      </c>
      <c r="BC43" s="24"/>
      <c r="BD43" s="5">
        <f t="shared" si="133"/>
        <v>44678</v>
      </c>
      <c r="BE43" s="5">
        <f t="shared" si="134"/>
        <v>44683</v>
      </c>
      <c r="BF43" s="28">
        <f t="shared" si="444"/>
        <v>44683</v>
      </c>
      <c r="BG43" s="5">
        <f t="shared" si="135"/>
        <v>44687</v>
      </c>
      <c r="BH43" s="5">
        <f t="shared" si="136"/>
        <v>44720</v>
      </c>
      <c r="BI43" s="5">
        <f t="shared" si="30"/>
        <v>44720</v>
      </c>
      <c r="BJ43" s="5">
        <f t="shared" si="445"/>
        <v>44725</v>
      </c>
      <c r="BK43" s="5">
        <f t="shared" si="32"/>
        <v>44728</v>
      </c>
      <c r="BL43" s="12">
        <f t="shared" si="137"/>
        <v>44732</v>
      </c>
      <c r="BM43" s="24"/>
      <c r="BN43" s="5">
        <f t="shared" si="138"/>
        <v>44706</v>
      </c>
      <c r="BO43" s="5">
        <f t="shared" si="139"/>
        <v>44711</v>
      </c>
      <c r="BP43" s="28">
        <f t="shared" si="446"/>
        <v>44711</v>
      </c>
      <c r="BQ43" s="5">
        <f t="shared" si="140"/>
        <v>44715</v>
      </c>
      <c r="BR43" s="5">
        <f t="shared" si="141"/>
        <v>44748</v>
      </c>
      <c r="BS43" s="5">
        <f t="shared" si="35"/>
        <v>44748</v>
      </c>
      <c r="BT43" s="5">
        <f t="shared" si="447"/>
        <v>44753</v>
      </c>
      <c r="BU43" s="5">
        <f t="shared" si="37"/>
        <v>44756</v>
      </c>
      <c r="BV43" s="12">
        <f t="shared" si="142"/>
        <v>44760</v>
      </c>
      <c r="BW43" s="24"/>
      <c r="BX43" s="5">
        <f t="shared" si="143"/>
        <v>44734</v>
      </c>
      <c r="BY43" s="5">
        <f t="shared" si="144"/>
        <v>44739</v>
      </c>
      <c r="BZ43" s="28">
        <f t="shared" si="448"/>
        <v>44739</v>
      </c>
      <c r="CA43" s="5">
        <f t="shared" si="145"/>
        <v>44743</v>
      </c>
      <c r="CB43" s="5">
        <f t="shared" si="146"/>
        <v>44776</v>
      </c>
      <c r="CC43" s="5">
        <f t="shared" si="40"/>
        <v>44776</v>
      </c>
      <c r="CD43" s="5">
        <f t="shared" si="449"/>
        <v>44781</v>
      </c>
      <c r="CE43" s="5">
        <f t="shared" si="42"/>
        <v>44784</v>
      </c>
      <c r="CF43" s="12">
        <f t="shared" si="147"/>
        <v>44788</v>
      </c>
      <c r="CG43" s="24"/>
      <c r="CH43" s="5">
        <f t="shared" si="148"/>
        <v>44762</v>
      </c>
      <c r="CI43" s="5">
        <f t="shared" si="149"/>
        <v>44767</v>
      </c>
      <c r="CJ43" s="28">
        <f t="shared" si="450"/>
        <v>44767</v>
      </c>
      <c r="CK43" s="5">
        <f t="shared" si="150"/>
        <v>44771</v>
      </c>
      <c r="CL43" s="5">
        <f t="shared" si="151"/>
        <v>44804</v>
      </c>
      <c r="CM43" s="5">
        <f t="shared" si="45"/>
        <v>44804</v>
      </c>
      <c r="CN43" s="5">
        <f t="shared" si="451"/>
        <v>44809</v>
      </c>
      <c r="CO43" s="5">
        <f t="shared" si="47"/>
        <v>44812</v>
      </c>
      <c r="CP43" s="12">
        <f t="shared" si="152"/>
        <v>44816</v>
      </c>
      <c r="CQ43" s="24"/>
      <c r="CR43" s="5">
        <f t="shared" si="153"/>
        <v>44790</v>
      </c>
      <c r="CS43" s="5">
        <f t="shared" si="154"/>
        <v>44795</v>
      </c>
      <c r="CT43" s="28">
        <f t="shared" si="452"/>
        <v>44795</v>
      </c>
      <c r="CU43" s="5">
        <f t="shared" si="155"/>
        <v>44799</v>
      </c>
      <c r="CV43" s="5">
        <f t="shared" si="156"/>
        <v>44832</v>
      </c>
      <c r="CW43" s="5">
        <f t="shared" si="50"/>
        <v>44832</v>
      </c>
      <c r="CX43" s="5">
        <f t="shared" si="453"/>
        <v>44837</v>
      </c>
      <c r="CY43" s="5">
        <f t="shared" si="52"/>
        <v>44840</v>
      </c>
      <c r="CZ43" s="12">
        <f t="shared" si="157"/>
        <v>44844</v>
      </c>
      <c r="DA43" s="24"/>
      <c r="DB43" s="5">
        <f t="shared" si="158"/>
        <v>44818</v>
      </c>
      <c r="DC43" s="5">
        <f t="shared" si="159"/>
        <v>44823</v>
      </c>
      <c r="DD43" s="28">
        <f t="shared" si="454"/>
        <v>44823</v>
      </c>
      <c r="DE43" s="5">
        <f t="shared" si="160"/>
        <v>44827</v>
      </c>
      <c r="DF43" s="5">
        <f t="shared" si="161"/>
        <v>44860</v>
      </c>
      <c r="DG43" s="5">
        <f t="shared" si="55"/>
        <v>44860</v>
      </c>
      <c r="DH43" s="5">
        <f t="shared" si="455"/>
        <v>44865</v>
      </c>
      <c r="DI43" s="5">
        <f t="shared" si="57"/>
        <v>44868</v>
      </c>
      <c r="DJ43" s="12">
        <f t="shared" si="162"/>
        <v>44872</v>
      </c>
      <c r="DK43" s="24"/>
      <c r="DL43" s="5">
        <f t="shared" si="163"/>
        <v>44846</v>
      </c>
      <c r="DM43" s="5">
        <f t="shared" si="164"/>
        <v>44851</v>
      </c>
      <c r="DN43" s="28">
        <f t="shared" si="456"/>
        <v>44851</v>
      </c>
      <c r="DO43" s="5">
        <f t="shared" si="165"/>
        <v>44855</v>
      </c>
      <c r="DP43" s="5">
        <f t="shared" si="166"/>
        <v>44888</v>
      </c>
      <c r="DQ43" s="5">
        <f t="shared" si="60"/>
        <v>44888</v>
      </c>
      <c r="DR43" s="5">
        <f t="shared" si="457"/>
        <v>44893</v>
      </c>
      <c r="DS43" s="5">
        <f t="shared" si="62"/>
        <v>44896</v>
      </c>
      <c r="DT43" s="12">
        <f t="shared" si="167"/>
        <v>44900</v>
      </c>
      <c r="DU43" s="24"/>
      <c r="DV43" s="5">
        <f t="shared" si="168"/>
        <v>44874</v>
      </c>
      <c r="DW43" s="5">
        <f t="shared" si="169"/>
        <v>44879</v>
      </c>
      <c r="DX43" s="28">
        <f t="shared" si="458"/>
        <v>44879</v>
      </c>
      <c r="DY43" s="5">
        <f t="shared" si="170"/>
        <v>44883</v>
      </c>
      <c r="DZ43" s="5">
        <f t="shared" si="171"/>
        <v>44916</v>
      </c>
      <c r="EA43" s="5">
        <f t="shared" si="65"/>
        <v>44916</v>
      </c>
      <c r="EB43" s="5">
        <f t="shared" si="459"/>
        <v>44921</v>
      </c>
      <c r="EC43" s="5">
        <f t="shared" si="67"/>
        <v>44924</v>
      </c>
      <c r="ED43" s="12">
        <f t="shared" si="172"/>
        <v>44928</v>
      </c>
      <c r="EE43" s="24"/>
      <c r="EF43" s="37"/>
      <c r="EG43" s="37"/>
      <c r="EH43" s="37"/>
      <c r="EI43" s="37"/>
      <c r="EJ43" s="37"/>
      <c r="EK43" s="37"/>
    </row>
    <row r="44" spans="1:141">
      <c r="A44" s="2"/>
    </row>
  </sheetData>
  <sheetProtection autoFilter="0"/>
  <sortState xmlns:xlrd2="http://schemas.microsoft.com/office/spreadsheetml/2017/richdata2" ref="A4:B43">
    <sortCondition ref="B4:B43"/>
    <sortCondition ref="A4:A43"/>
  </sortState>
  <mergeCells count="44">
    <mergeCell ref="AT1:AU1"/>
    <mergeCell ref="A1:D1"/>
    <mergeCell ref="F1:G1"/>
    <mergeCell ref="P1:Q1"/>
    <mergeCell ref="Z1:AA1"/>
    <mergeCell ref="AJ1:AK1"/>
    <mergeCell ref="AT3:AU3"/>
    <mergeCell ref="DL1:DM1"/>
    <mergeCell ref="DV1:DW1"/>
    <mergeCell ref="A2:A3"/>
    <mergeCell ref="B2:B3"/>
    <mergeCell ref="C2:C3"/>
    <mergeCell ref="D2:D3"/>
    <mergeCell ref="F3:G3"/>
    <mergeCell ref="I3:J3"/>
    <mergeCell ref="P3:Q3"/>
    <mergeCell ref="BD1:BE1"/>
    <mergeCell ref="BN1:BO1"/>
    <mergeCell ref="BX1:BY1"/>
    <mergeCell ref="CH1:CI1"/>
    <mergeCell ref="CR1:CS1"/>
    <mergeCell ref="DB1:DC1"/>
    <mergeCell ref="S3:T3"/>
    <mergeCell ref="Z3:AA3"/>
    <mergeCell ref="AC3:AD3"/>
    <mergeCell ref="AJ3:AK3"/>
    <mergeCell ref="AM3:AN3"/>
    <mergeCell ref="DB3:DC3"/>
    <mergeCell ref="AW3:AX3"/>
    <mergeCell ref="BD3:BE3"/>
    <mergeCell ref="BG3:BH3"/>
    <mergeCell ref="BN3:BO3"/>
    <mergeCell ref="BQ3:BR3"/>
    <mergeCell ref="BX3:BY3"/>
    <mergeCell ref="CA3:CB3"/>
    <mergeCell ref="CH3:CI3"/>
    <mergeCell ref="CK3:CL3"/>
    <mergeCell ref="CR3:CS3"/>
    <mergeCell ref="CU3:CV3"/>
    <mergeCell ref="DE3:DF3"/>
    <mergeCell ref="DL3:DM3"/>
    <mergeCell ref="DO3:DP3"/>
    <mergeCell ref="DV3:DW3"/>
    <mergeCell ref="DY3:DZ3"/>
  </mergeCells>
  <printOptions horizontalCentered="1"/>
  <pageMargins left="0.25" right="0.25" top="0.5" bottom="0.25" header="0.25" footer="0.125"/>
  <pageSetup scale="70" fitToWidth="13" orientation="portrait" r:id="rId1"/>
  <headerFooter alignWithMargins="0">
    <oddHeader>&amp;C&amp;"Arial,Bold"&amp;14TRANSIT GUIDELINE</oddHeader>
    <oddFooter>&amp;LS:\BUY\INTERNATIONAL LOGISTICS\Transit Guideline\FM Hardline and Apparel TransitTable for 2014.xlsx&amp;R&amp;D</oddFooter>
  </headerFooter>
  <colBreaks count="12" manualBreakCount="12">
    <brk id="15" max="91" man="1"/>
    <brk id="25" max="91" man="1"/>
    <brk id="35" max="91" man="1"/>
    <brk id="45" max="91" man="1"/>
    <brk id="55" max="91" man="1"/>
    <brk id="65" max="91" man="1"/>
    <brk id="75" max="91" man="1"/>
    <brk id="85" max="91" man="1"/>
    <brk id="95" max="91" man="1"/>
    <brk id="105" max="91" man="1"/>
    <brk id="115" max="91" man="1"/>
    <brk id="125" max="9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8" tint="0.39997558519241921"/>
  </sheetPr>
  <dimension ref="A1:EK43"/>
  <sheetViews>
    <sheetView zoomScale="145" zoomScaleNormal="145" zoomScaleSheetLayoutView="145" zoomScalePageLayoutView="140" workbookViewId="0">
      <pane xSplit="5" ySplit="3" topLeftCell="F4" activePane="bottomRight" state="frozenSplit"/>
      <selection pane="bottomRight" activeCell="A64" sqref="A64:C66"/>
      <selection pane="bottomLeft" activeCell="A64" sqref="A64:C66"/>
      <selection pane="topRight" activeCell="A64" sqref="A64:C66"/>
    </sheetView>
  </sheetViews>
  <sheetFormatPr defaultColWidth="8.7109375" defaultRowHeight="13.15"/>
  <cols>
    <col min="1" max="1" width="14.7109375" style="1" bestFit="1" customWidth="1"/>
    <col min="2" max="2" width="11.7109375" style="1" bestFit="1" customWidth="1"/>
    <col min="3" max="3" width="10.28515625" style="1" customWidth="1"/>
    <col min="4" max="4" width="9.28515625" style="42" customWidth="1"/>
    <col min="5" max="5" width="2.28515625" style="2" customWidth="1"/>
    <col min="6" max="7" width="7" style="2" customWidth="1"/>
    <col min="8" max="12" width="9.28515625" style="2" customWidth="1"/>
    <col min="13" max="13" width="11.28515625" style="2" customWidth="1"/>
    <col min="14" max="14" width="9.28515625" style="2" customWidth="1"/>
    <col min="15" max="15" width="2.28515625" style="2" customWidth="1"/>
    <col min="16" max="24" width="9.28515625" style="2" customWidth="1"/>
    <col min="25" max="25" width="2.28515625" style="2" customWidth="1"/>
    <col min="26" max="34" width="9.28515625" style="2" customWidth="1"/>
    <col min="35" max="35" width="2.28515625" style="2" customWidth="1"/>
    <col min="36" max="44" width="9.28515625" style="2" customWidth="1"/>
    <col min="45" max="45" width="2.28515625" style="2" customWidth="1"/>
    <col min="46" max="54" width="9.28515625" style="2" customWidth="1"/>
    <col min="55" max="55" width="2.28515625" style="2" customWidth="1"/>
    <col min="56" max="64" width="9.28515625" style="2" customWidth="1"/>
    <col min="65" max="65" width="2.28515625" style="2" customWidth="1"/>
    <col min="66" max="74" width="9.28515625" style="2" customWidth="1"/>
    <col min="75" max="75" width="2.28515625" style="2" customWidth="1"/>
    <col min="76" max="84" width="9.28515625" style="2" customWidth="1"/>
    <col min="85" max="85" width="2.28515625" style="2" customWidth="1"/>
    <col min="86" max="94" width="9.28515625" style="2" customWidth="1"/>
    <col min="95" max="95" width="2.28515625" style="2" customWidth="1"/>
    <col min="96" max="104" width="9.28515625" style="2" customWidth="1"/>
    <col min="105" max="105" width="2.28515625" style="2" customWidth="1"/>
    <col min="106" max="114" width="9.28515625" style="2" customWidth="1"/>
    <col min="115" max="115" width="2.28515625" style="2" customWidth="1"/>
    <col min="116" max="124" width="9.28515625" style="2" customWidth="1"/>
    <col min="125" max="125" width="2.28515625" style="2" customWidth="1"/>
    <col min="126" max="134" width="9.28515625" style="2" customWidth="1"/>
    <col min="135" max="135" width="2.28515625" style="2" customWidth="1"/>
    <col min="136" max="16384" width="8.7109375" style="2"/>
  </cols>
  <sheetData>
    <row r="1" spans="1:141" s="8" customFormat="1" ht="50.1" customHeight="1" thickTop="1">
      <c r="A1" s="99" t="s">
        <v>193</v>
      </c>
      <c r="B1" s="100"/>
      <c r="C1" s="100"/>
      <c r="D1" s="101"/>
      <c r="E1" s="26"/>
      <c r="F1" s="97">
        <v>44592</v>
      </c>
      <c r="G1" s="98"/>
      <c r="H1" s="17" t="s">
        <v>144</v>
      </c>
      <c r="I1" s="18" t="s">
        <v>145</v>
      </c>
      <c r="J1" s="19">
        <v>1</v>
      </c>
      <c r="K1" s="18"/>
      <c r="L1" s="18"/>
      <c r="M1" s="18"/>
      <c r="N1" s="20"/>
      <c r="O1" s="26"/>
      <c r="P1" s="87">
        <f>F1+28</f>
        <v>44620</v>
      </c>
      <c r="Q1" s="88"/>
      <c r="R1" s="17" t="s">
        <v>144</v>
      </c>
      <c r="S1" s="18" t="s">
        <v>145</v>
      </c>
      <c r="T1" s="19">
        <f>J1+1</f>
        <v>2</v>
      </c>
      <c r="U1" s="18"/>
      <c r="V1" s="18"/>
      <c r="W1" s="18"/>
      <c r="X1" s="20"/>
      <c r="Y1" s="26"/>
      <c r="Z1" s="87">
        <f>P1+28</f>
        <v>44648</v>
      </c>
      <c r="AA1" s="88"/>
      <c r="AB1" s="17" t="s">
        <v>144</v>
      </c>
      <c r="AC1" s="18" t="s">
        <v>145</v>
      </c>
      <c r="AD1" s="19">
        <f>T1+1</f>
        <v>3</v>
      </c>
      <c r="AE1" s="18"/>
      <c r="AF1" s="18"/>
      <c r="AG1" s="18"/>
      <c r="AH1" s="20"/>
      <c r="AI1" s="26"/>
      <c r="AJ1" s="87">
        <f>Z1+28</f>
        <v>44676</v>
      </c>
      <c r="AK1" s="88"/>
      <c r="AL1" s="17" t="s">
        <v>144</v>
      </c>
      <c r="AM1" s="18" t="s">
        <v>145</v>
      </c>
      <c r="AN1" s="19">
        <f>AD1+1</f>
        <v>4</v>
      </c>
      <c r="AO1" s="18"/>
      <c r="AP1" s="18"/>
      <c r="AQ1" s="18"/>
      <c r="AR1" s="20"/>
      <c r="AS1" s="26"/>
      <c r="AT1" s="87">
        <f>AJ1+28</f>
        <v>44704</v>
      </c>
      <c r="AU1" s="88"/>
      <c r="AV1" s="17" t="s">
        <v>144</v>
      </c>
      <c r="AW1" s="18" t="s">
        <v>145</v>
      </c>
      <c r="AX1" s="19">
        <f>AN1+1</f>
        <v>5</v>
      </c>
      <c r="AY1" s="18"/>
      <c r="AZ1" s="18"/>
      <c r="BA1" s="18"/>
      <c r="BB1" s="20"/>
      <c r="BC1" s="26"/>
      <c r="BD1" s="87">
        <f>AT1+28</f>
        <v>44732</v>
      </c>
      <c r="BE1" s="88"/>
      <c r="BF1" s="17" t="s">
        <v>144</v>
      </c>
      <c r="BG1" s="18" t="s">
        <v>145</v>
      </c>
      <c r="BH1" s="19">
        <f>AX1+1</f>
        <v>6</v>
      </c>
      <c r="BI1" s="18"/>
      <c r="BJ1" s="18"/>
      <c r="BK1" s="18"/>
      <c r="BL1" s="20"/>
      <c r="BM1" s="26"/>
      <c r="BN1" s="87">
        <f>BD1+28</f>
        <v>44760</v>
      </c>
      <c r="BO1" s="88"/>
      <c r="BP1" s="17" t="s">
        <v>144</v>
      </c>
      <c r="BQ1" s="18" t="s">
        <v>145</v>
      </c>
      <c r="BR1" s="19">
        <f>BH1+1</f>
        <v>7</v>
      </c>
      <c r="BS1" s="18"/>
      <c r="BT1" s="18"/>
      <c r="BU1" s="18"/>
      <c r="BV1" s="20"/>
      <c r="BW1" s="26"/>
      <c r="BX1" s="87">
        <f>BN1+28</f>
        <v>44788</v>
      </c>
      <c r="BY1" s="88"/>
      <c r="BZ1" s="17" t="s">
        <v>144</v>
      </c>
      <c r="CA1" s="18" t="s">
        <v>145</v>
      </c>
      <c r="CB1" s="19">
        <f>BR1+1</f>
        <v>8</v>
      </c>
      <c r="CC1" s="18"/>
      <c r="CD1" s="18"/>
      <c r="CE1" s="18"/>
      <c r="CF1" s="20"/>
      <c r="CG1" s="26"/>
      <c r="CH1" s="87">
        <f>BX1+28</f>
        <v>44816</v>
      </c>
      <c r="CI1" s="88"/>
      <c r="CJ1" s="17" t="s">
        <v>144</v>
      </c>
      <c r="CK1" s="18" t="s">
        <v>145</v>
      </c>
      <c r="CL1" s="19">
        <f>CB1+1</f>
        <v>9</v>
      </c>
      <c r="CM1" s="18"/>
      <c r="CN1" s="18"/>
      <c r="CO1" s="18"/>
      <c r="CP1" s="20"/>
      <c r="CQ1" s="26"/>
      <c r="CR1" s="87">
        <f>CH1+28</f>
        <v>44844</v>
      </c>
      <c r="CS1" s="88"/>
      <c r="CT1" s="17" t="s">
        <v>144</v>
      </c>
      <c r="CU1" s="18" t="s">
        <v>145</v>
      </c>
      <c r="CV1" s="19">
        <f>CL1+1</f>
        <v>10</v>
      </c>
      <c r="CW1" s="18"/>
      <c r="CX1" s="18"/>
      <c r="CY1" s="18"/>
      <c r="CZ1" s="20"/>
      <c r="DA1" s="26"/>
      <c r="DB1" s="87">
        <f>CR1+28</f>
        <v>44872</v>
      </c>
      <c r="DC1" s="88"/>
      <c r="DD1" s="17" t="s">
        <v>144</v>
      </c>
      <c r="DE1" s="18" t="s">
        <v>145</v>
      </c>
      <c r="DF1" s="19">
        <f>CV1+1</f>
        <v>11</v>
      </c>
      <c r="DG1" s="18"/>
      <c r="DH1" s="18"/>
      <c r="DI1" s="18"/>
      <c r="DJ1" s="20"/>
      <c r="DK1" s="26"/>
      <c r="DL1" s="87">
        <f>DB1+28</f>
        <v>44900</v>
      </c>
      <c r="DM1" s="88"/>
      <c r="DN1" s="17" t="s">
        <v>144</v>
      </c>
      <c r="DO1" s="18" t="s">
        <v>145</v>
      </c>
      <c r="DP1" s="19">
        <f>DF1+1</f>
        <v>12</v>
      </c>
      <c r="DQ1" s="18"/>
      <c r="DR1" s="18"/>
      <c r="DS1" s="18"/>
      <c r="DT1" s="20"/>
      <c r="DU1" s="26"/>
      <c r="DV1" s="87">
        <f>DL1+28</f>
        <v>44928</v>
      </c>
      <c r="DW1" s="88"/>
      <c r="DX1" s="17" t="s">
        <v>144</v>
      </c>
      <c r="DY1" s="18" t="s">
        <v>145</v>
      </c>
      <c r="DZ1" s="19">
        <f>DP1+1</f>
        <v>13</v>
      </c>
      <c r="EA1" s="18"/>
      <c r="EB1" s="18"/>
      <c r="EC1" s="18"/>
      <c r="ED1" s="19"/>
      <c r="EE1" s="26"/>
    </row>
    <row r="2" spans="1:141" ht="27.75" customHeight="1">
      <c r="A2" s="89" t="s">
        <v>146</v>
      </c>
      <c r="B2" s="91" t="s">
        <v>147</v>
      </c>
      <c r="C2" s="93" t="s">
        <v>148</v>
      </c>
      <c r="D2" s="95" t="s">
        <v>149</v>
      </c>
      <c r="E2" s="6"/>
      <c r="F2" s="10" t="s">
        <v>150</v>
      </c>
      <c r="G2" s="11" t="s">
        <v>151</v>
      </c>
      <c r="H2" s="14" t="s">
        <v>152</v>
      </c>
      <c r="I2" s="13" t="s">
        <v>153</v>
      </c>
      <c r="J2" s="11" t="s">
        <v>154</v>
      </c>
      <c r="K2" s="14" t="s">
        <v>155</v>
      </c>
      <c r="L2" s="14" t="s">
        <v>189</v>
      </c>
      <c r="M2" s="14" t="s">
        <v>194</v>
      </c>
      <c r="N2" s="16" t="s">
        <v>156</v>
      </c>
      <c r="O2" s="6"/>
      <c r="P2" s="10" t="s">
        <v>150</v>
      </c>
      <c r="Q2" s="11" t="s">
        <v>151</v>
      </c>
      <c r="R2" s="14" t="s">
        <v>152</v>
      </c>
      <c r="S2" s="13" t="s">
        <v>153</v>
      </c>
      <c r="T2" s="11" t="s">
        <v>154</v>
      </c>
      <c r="U2" s="14" t="s">
        <v>155</v>
      </c>
      <c r="V2" s="14" t="s">
        <v>189</v>
      </c>
      <c r="W2" s="14" t="s">
        <v>190</v>
      </c>
      <c r="X2" s="16" t="s">
        <v>156</v>
      </c>
      <c r="Y2" s="6"/>
      <c r="Z2" s="10" t="s">
        <v>150</v>
      </c>
      <c r="AA2" s="11" t="s">
        <v>151</v>
      </c>
      <c r="AB2" s="14" t="s">
        <v>152</v>
      </c>
      <c r="AC2" s="13" t="s">
        <v>153</v>
      </c>
      <c r="AD2" s="11" t="s">
        <v>154</v>
      </c>
      <c r="AE2" s="14" t="s">
        <v>155</v>
      </c>
      <c r="AF2" s="14" t="s">
        <v>189</v>
      </c>
      <c r="AG2" s="14" t="s">
        <v>190</v>
      </c>
      <c r="AH2" s="16" t="s">
        <v>156</v>
      </c>
      <c r="AI2" s="6"/>
      <c r="AJ2" s="10" t="s">
        <v>150</v>
      </c>
      <c r="AK2" s="11" t="s">
        <v>151</v>
      </c>
      <c r="AL2" s="14" t="s">
        <v>152</v>
      </c>
      <c r="AM2" s="13" t="s">
        <v>153</v>
      </c>
      <c r="AN2" s="11" t="s">
        <v>154</v>
      </c>
      <c r="AO2" s="14" t="s">
        <v>155</v>
      </c>
      <c r="AP2" s="14" t="s">
        <v>189</v>
      </c>
      <c r="AQ2" s="14" t="s">
        <v>190</v>
      </c>
      <c r="AR2" s="16" t="s">
        <v>156</v>
      </c>
      <c r="AS2" s="6"/>
      <c r="AT2" s="10" t="s">
        <v>150</v>
      </c>
      <c r="AU2" s="11" t="s">
        <v>151</v>
      </c>
      <c r="AV2" s="14" t="s">
        <v>152</v>
      </c>
      <c r="AW2" s="13" t="s">
        <v>153</v>
      </c>
      <c r="AX2" s="11" t="s">
        <v>154</v>
      </c>
      <c r="AY2" s="14" t="s">
        <v>155</v>
      </c>
      <c r="AZ2" s="14" t="s">
        <v>189</v>
      </c>
      <c r="BA2" s="14" t="s">
        <v>190</v>
      </c>
      <c r="BB2" s="16" t="s">
        <v>156</v>
      </c>
      <c r="BC2" s="6"/>
      <c r="BD2" s="10" t="s">
        <v>150</v>
      </c>
      <c r="BE2" s="11" t="s">
        <v>151</v>
      </c>
      <c r="BF2" s="14" t="s">
        <v>152</v>
      </c>
      <c r="BG2" s="13" t="s">
        <v>153</v>
      </c>
      <c r="BH2" s="11" t="s">
        <v>154</v>
      </c>
      <c r="BI2" s="14" t="s">
        <v>155</v>
      </c>
      <c r="BJ2" s="14" t="s">
        <v>189</v>
      </c>
      <c r="BK2" s="14" t="s">
        <v>190</v>
      </c>
      <c r="BL2" s="16" t="s">
        <v>156</v>
      </c>
      <c r="BM2" s="6"/>
      <c r="BN2" s="10" t="s">
        <v>150</v>
      </c>
      <c r="BO2" s="11" t="s">
        <v>151</v>
      </c>
      <c r="BP2" s="14" t="s">
        <v>152</v>
      </c>
      <c r="BQ2" s="13" t="s">
        <v>153</v>
      </c>
      <c r="BR2" s="11" t="s">
        <v>154</v>
      </c>
      <c r="BS2" s="14" t="s">
        <v>155</v>
      </c>
      <c r="BT2" s="14" t="s">
        <v>189</v>
      </c>
      <c r="BU2" s="14" t="s">
        <v>190</v>
      </c>
      <c r="BV2" s="16" t="s">
        <v>156</v>
      </c>
      <c r="BW2" s="6"/>
      <c r="BX2" s="10" t="s">
        <v>150</v>
      </c>
      <c r="BY2" s="11" t="s">
        <v>151</v>
      </c>
      <c r="BZ2" s="14" t="s">
        <v>152</v>
      </c>
      <c r="CA2" s="13" t="s">
        <v>153</v>
      </c>
      <c r="CB2" s="11" t="s">
        <v>154</v>
      </c>
      <c r="CC2" s="14" t="s">
        <v>155</v>
      </c>
      <c r="CD2" s="14" t="s">
        <v>189</v>
      </c>
      <c r="CE2" s="14" t="s">
        <v>190</v>
      </c>
      <c r="CF2" s="16" t="s">
        <v>156</v>
      </c>
      <c r="CG2" s="6"/>
      <c r="CH2" s="10" t="s">
        <v>150</v>
      </c>
      <c r="CI2" s="11" t="s">
        <v>151</v>
      </c>
      <c r="CJ2" s="14" t="s">
        <v>152</v>
      </c>
      <c r="CK2" s="13" t="s">
        <v>153</v>
      </c>
      <c r="CL2" s="11" t="s">
        <v>154</v>
      </c>
      <c r="CM2" s="14" t="s">
        <v>155</v>
      </c>
      <c r="CN2" s="14" t="s">
        <v>189</v>
      </c>
      <c r="CO2" s="14" t="s">
        <v>190</v>
      </c>
      <c r="CP2" s="16" t="s">
        <v>156</v>
      </c>
      <c r="CQ2" s="6"/>
      <c r="CR2" s="10" t="s">
        <v>150</v>
      </c>
      <c r="CS2" s="11" t="s">
        <v>151</v>
      </c>
      <c r="CT2" s="14" t="s">
        <v>152</v>
      </c>
      <c r="CU2" s="13" t="s">
        <v>153</v>
      </c>
      <c r="CV2" s="11" t="s">
        <v>154</v>
      </c>
      <c r="CW2" s="14" t="s">
        <v>155</v>
      </c>
      <c r="CX2" s="14" t="s">
        <v>189</v>
      </c>
      <c r="CY2" s="14" t="s">
        <v>190</v>
      </c>
      <c r="CZ2" s="16" t="s">
        <v>156</v>
      </c>
      <c r="DA2" s="6"/>
      <c r="DB2" s="10" t="s">
        <v>150</v>
      </c>
      <c r="DC2" s="11" t="s">
        <v>151</v>
      </c>
      <c r="DD2" s="14" t="s">
        <v>152</v>
      </c>
      <c r="DE2" s="13" t="s">
        <v>153</v>
      </c>
      <c r="DF2" s="11" t="s">
        <v>154</v>
      </c>
      <c r="DG2" s="14" t="s">
        <v>155</v>
      </c>
      <c r="DH2" s="14" t="s">
        <v>189</v>
      </c>
      <c r="DI2" s="14" t="s">
        <v>190</v>
      </c>
      <c r="DJ2" s="16" t="s">
        <v>156</v>
      </c>
      <c r="DK2" s="6"/>
      <c r="DL2" s="10" t="s">
        <v>150</v>
      </c>
      <c r="DM2" s="11" t="s">
        <v>151</v>
      </c>
      <c r="DN2" s="14" t="s">
        <v>152</v>
      </c>
      <c r="DO2" s="13" t="s">
        <v>153</v>
      </c>
      <c r="DP2" s="11" t="s">
        <v>154</v>
      </c>
      <c r="DQ2" s="14" t="s">
        <v>155</v>
      </c>
      <c r="DR2" s="14" t="s">
        <v>189</v>
      </c>
      <c r="DS2" s="14" t="s">
        <v>190</v>
      </c>
      <c r="DT2" s="16" t="s">
        <v>156</v>
      </c>
      <c r="DU2" s="6"/>
      <c r="DV2" s="10" t="s">
        <v>150</v>
      </c>
      <c r="DW2" s="11" t="s">
        <v>151</v>
      </c>
      <c r="DX2" s="14" t="s">
        <v>152</v>
      </c>
      <c r="DY2" s="13" t="s">
        <v>153</v>
      </c>
      <c r="DZ2" s="11" t="s">
        <v>154</v>
      </c>
      <c r="EA2" s="14" t="s">
        <v>155</v>
      </c>
      <c r="EB2" s="14" t="s">
        <v>189</v>
      </c>
      <c r="EC2" s="14" t="s">
        <v>190</v>
      </c>
      <c r="ED2" s="21" t="s">
        <v>156</v>
      </c>
      <c r="EE2" s="6"/>
    </row>
    <row r="3" spans="1:141" s="36" customFormat="1" ht="21.6" thickBot="1">
      <c r="A3" s="90"/>
      <c r="B3" s="92"/>
      <c r="C3" s="94"/>
      <c r="D3" s="96"/>
      <c r="E3" s="34"/>
      <c r="F3" s="85" t="str">
        <f>ShipWindow&amp;" day window"</f>
        <v>5 day window</v>
      </c>
      <c r="G3" s="86"/>
      <c r="H3" s="33" t="str">
        <f>OriginLoad&amp;" days"</f>
        <v>4 days</v>
      </c>
      <c r="I3" s="83" t="s">
        <v>157</v>
      </c>
      <c r="J3" s="84"/>
      <c r="K3" s="32" t="str">
        <f>SAVtoDC&amp;" days"</f>
        <v>5 days</v>
      </c>
      <c r="L3" s="32" t="str">
        <f>TransloadDays&amp;" days"</f>
        <v>3 days</v>
      </c>
      <c r="M3" s="32" t="str">
        <f>savannahrail&amp;" days"</f>
        <v>5 days</v>
      </c>
      <c r="N3" s="35" t="s">
        <v>158</v>
      </c>
      <c r="O3" s="34"/>
      <c r="P3" s="85" t="str">
        <f>ShipWindow&amp;" day window"</f>
        <v>5 day window</v>
      </c>
      <c r="Q3" s="86"/>
      <c r="R3" s="33" t="str">
        <f>OriginLoad&amp;" days"</f>
        <v>4 days</v>
      </c>
      <c r="S3" s="83" t="s">
        <v>157</v>
      </c>
      <c r="T3" s="84"/>
      <c r="U3" s="32" t="str">
        <f>SAVtoDC&amp;" days"</f>
        <v>5 days</v>
      </c>
      <c r="V3" s="32" t="str">
        <f>TransloadDays&amp;" days"</f>
        <v>3 days</v>
      </c>
      <c r="W3" s="32" t="str">
        <f>savannahrail&amp;" days"</f>
        <v>5 days</v>
      </c>
      <c r="X3" s="35" t="s">
        <v>158</v>
      </c>
      <c r="Y3" s="34"/>
      <c r="Z3" s="85" t="str">
        <f>ShipWindow&amp;" day window"</f>
        <v>5 day window</v>
      </c>
      <c r="AA3" s="86"/>
      <c r="AB3" s="33" t="str">
        <f>OriginLoad&amp;" days"</f>
        <v>4 days</v>
      </c>
      <c r="AC3" s="83" t="s">
        <v>157</v>
      </c>
      <c r="AD3" s="84"/>
      <c r="AE3" s="32" t="str">
        <f>SAVtoDC&amp;" days"</f>
        <v>5 days</v>
      </c>
      <c r="AF3" s="32" t="str">
        <f>TransloadDays&amp;" days"</f>
        <v>3 days</v>
      </c>
      <c r="AG3" s="32" t="str">
        <f>savannahrail&amp;" days"</f>
        <v>5 days</v>
      </c>
      <c r="AH3" s="35" t="s">
        <v>158</v>
      </c>
      <c r="AI3" s="34"/>
      <c r="AJ3" s="85" t="str">
        <f>ShipWindow&amp;" day window"</f>
        <v>5 day window</v>
      </c>
      <c r="AK3" s="86"/>
      <c r="AL3" s="33" t="str">
        <f>OriginLoad&amp;" days"</f>
        <v>4 days</v>
      </c>
      <c r="AM3" s="83" t="s">
        <v>157</v>
      </c>
      <c r="AN3" s="84"/>
      <c r="AO3" s="32" t="str">
        <f>SAVtoDC&amp;" days"</f>
        <v>5 days</v>
      </c>
      <c r="AP3" s="32" t="str">
        <f>TransloadDays&amp;" days"</f>
        <v>3 days</v>
      </c>
      <c r="AQ3" s="32" t="str">
        <f>savannahrail&amp;" days"</f>
        <v>5 days</v>
      </c>
      <c r="AR3" s="35" t="s">
        <v>158</v>
      </c>
      <c r="AS3" s="34"/>
      <c r="AT3" s="85" t="str">
        <f>ShipWindow&amp;" day window"</f>
        <v>5 day window</v>
      </c>
      <c r="AU3" s="86"/>
      <c r="AV3" s="33" t="str">
        <f>OriginLoad&amp;" days"</f>
        <v>4 days</v>
      </c>
      <c r="AW3" s="83" t="s">
        <v>157</v>
      </c>
      <c r="AX3" s="84"/>
      <c r="AY3" s="32" t="str">
        <f>SAVtoDC&amp;" days"</f>
        <v>5 days</v>
      </c>
      <c r="AZ3" s="32" t="str">
        <f>TransloadDays&amp;" days"</f>
        <v>3 days</v>
      </c>
      <c r="BA3" s="32" t="str">
        <f>savannahrail&amp;" days"</f>
        <v>5 days</v>
      </c>
      <c r="BB3" s="35" t="s">
        <v>158</v>
      </c>
      <c r="BC3" s="34"/>
      <c r="BD3" s="85" t="str">
        <f>ShipWindow&amp;" day window"</f>
        <v>5 day window</v>
      </c>
      <c r="BE3" s="86"/>
      <c r="BF3" s="33" t="str">
        <f>OriginLoad&amp;" days"</f>
        <v>4 days</v>
      </c>
      <c r="BG3" s="83" t="s">
        <v>157</v>
      </c>
      <c r="BH3" s="84"/>
      <c r="BI3" s="32" t="str">
        <f>SAVtoDC&amp;" days"</f>
        <v>5 days</v>
      </c>
      <c r="BJ3" s="32" t="str">
        <f>TransloadDays&amp;" days"</f>
        <v>3 days</v>
      </c>
      <c r="BK3" s="32" t="str">
        <f>savannahrail&amp;" days"</f>
        <v>5 days</v>
      </c>
      <c r="BL3" s="35" t="s">
        <v>158</v>
      </c>
      <c r="BM3" s="34"/>
      <c r="BN3" s="85" t="str">
        <f>ShipWindow&amp;" day window"</f>
        <v>5 day window</v>
      </c>
      <c r="BO3" s="86"/>
      <c r="BP3" s="33" t="str">
        <f>OriginLoad&amp;" days"</f>
        <v>4 days</v>
      </c>
      <c r="BQ3" s="83" t="s">
        <v>157</v>
      </c>
      <c r="BR3" s="84"/>
      <c r="BS3" s="32" t="str">
        <f>SAVtoDC&amp;" days"</f>
        <v>5 days</v>
      </c>
      <c r="BT3" s="32" t="str">
        <f>TransloadDays&amp;" days"</f>
        <v>3 days</v>
      </c>
      <c r="BU3" s="32" t="str">
        <f>savannahrail&amp;" days"</f>
        <v>5 days</v>
      </c>
      <c r="BV3" s="35" t="s">
        <v>158</v>
      </c>
      <c r="BW3" s="34"/>
      <c r="BX3" s="85" t="str">
        <f>ShipWindow&amp;" day window"</f>
        <v>5 day window</v>
      </c>
      <c r="BY3" s="86"/>
      <c r="BZ3" s="33" t="str">
        <f>OriginLoad&amp;" days"</f>
        <v>4 days</v>
      </c>
      <c r="CA3" s="83" t="s">
        <v>157</v>
      </c>
      <c r="CB3" s="84"/>
      <c r="CC3" s="32" t="str">
        <f>SAVtoDC&amp;" days"</f>
        <v>5 days</v>
      </c>
      <c r="CD3" s="32" t="str">
        <f>TransloadDays&amp;" days"</f>
        <v>3 days</v>
      </c>
      <c r="CE3" s="32" t="str">
        <f>savannahrail&amp;" days"</f>
        <v>5 days</v>
      </c>
      <c r="CF3" s="35" t="s">
        <v>158</v>
      </c>
      <c r="CG3" s="34"/>
      <c r="CH3" s="85" t="str">
        <f>ShipWindow&amp;" day window"</f>
        <v>5 day window</v>
      </c>
      <c r="CI3" s="86"/>
      <c r="CJ3" s="33" t="str">
        <f>OriginLoad&amp;" days"</f>
        <v>4 days</v>
      </c>
      <c r="CK3" s="83" t="s">
        <v>157</v>
      </c>
      <c r="CL3" s="84"/>
      <c r="CM3" s="32" t="str">
        <f>SAVtoDC&amp;" days"</f>
        <v>5 days</v>
      </c>
      <c r="CN3" s="32" t="str">
        <f>TransloadDays&amp;" days"</f>
        <v>3 days</v>
      </c>
      <c r="CO3" s="32" t="str">
        <f>savannahrail&amp;" days"</f>
        <v>5 days</v>
      </c>
      <c r="CP3" s="35" t="s">
        <v>158</v>
      </c>
      <c r="CQ3" s="34"/>
      <c r="CR3" s="85" t="str">
        <f>ShipWindow&amp;" day window"</f>
        <v>5 day window</v>
      </c>
      <c r="CS3" s="86"/>
      <c r="CT3" s="33" t="str">
        <f>OriginLoad&amp;" days"</f>
        <v>4 days</v>
      </c>
      <c r="CU3" s="83" t="s">
        <v>157</v>
      </c>
      <c r="CV3" s="84"/>
      <c r="CW3" s="32" t="str">
        <f>SAVtoDC&amp;" days"</f>
        <v>5 days</v>
      </c>
      <c r="CX3" s="32" t="str">
        <f>TransloadDays&amp;" days"</f>
        <v>3 days</v>
      </c>
      <c r="CY3" s="32" t="str">
        <f>savannahrail&amp;" days"</f>
        <v>5 days</v>
      </c>
      <c r="CZ3" s="35" t="s">
        <v>158</v>
      </c>
      <c r="DA3" s="34"/>
      <c r="DB3" s="85" t="str">
        <f>ShipWindow&amp;" day window"</f>
        <v>5 day window</v>
      </c>
      <c r="DC3" s="86"/>
      <c r="DD3" s="33" t="str">
        <f>OriginLoad&amp;" days"</f>
        <v>4 days</v>
      </c>
      <c r="DE3" s="83" t="s">
        <v>157</v>
      </c>
      <c r="DF3" s="84"/>
      <c r="DG3" s="32" t="str">
        <f>SAVtoDC&amp;" days"</f>
        <v>5 days</v>
      </c>
      <c r="DH3" s="32" t="str">
        <f>TransloadDays&amp;" days"</f>
        <v>3 days</v>
      </c>
      <c r="DI3" s="32" t="str">
        <f>savannahrail&amp;" days"</f>
        <v>5 days</v>
      </c>
      <c r="DJ3" s="35" t="s">
        <v>158</v>
      </c>
      <c r="DK3" s="34"/>
      <c r="DL3" s="85" t="str">
        <f>ShipWindow&amp;" day window"</f>
        <v>5 day window</v>
      </c>
      <c r="DM3" s="86"/>
      <c r="DN3" s="33" t="str">
        <f>OriginLoad&amp;" days"</f>
        <v>4 days</v>
      </c>
      <c r="DO3" s="83" t="s">
        <v>157</v>
      </c>
      <c r="DP3" s="84"/>
      <c r="DQ3" s="32" t="str">
        <f>SAVtoDC&amp;" days"</f>
        <v>5 days</v>
      </c>
      <c r="DR3" s="32" t="str">
        <f>TransloadDays&amp;" days"</f>
        <v>3 days</v>
      </c>
      <c r="DS3" s="32" t="str">
        <f>savannahrail&amp;" days"</f>
        <v>5 days</v>
      </c>
      <c r="DT3" s="35" t="s">
        <v>158</v>
      </c>
      <c r="DU3" s="34"/>
      <c r="DV3" s="85" t="str">
        <f>ShipWindow&amp;" day window"</f>
        <v>5 day window</v>
      </c>
      <c r="DW3" s="86"/>
      <c r="DX3" s="33" t="str">
        <f>OriginLoad&amp;" days"</f>
        <v>4 days</v>
      </c>
      <c r="DY3" s="83" t="s">
        <v>157</v>
      </c>
      <c r="DZ3" s="84"/>
      <c r="EA3" s="32" t="str">
        <f>SAVtoDC&amp;" days"</f>
        <v>5 days</v>
      </c>
      <c r="EB3" s="32" t="str">
        <f>TransloadDays&amp;" days"</f>
        <v>3 days</v>
      </c>
      <c r="EC3" s="32" t="str">
        <f>savannahrail&amp;" days"</f>
        <v>5 days</v>
      </c>
      <c r="ED3" s="35" t="s">
        <v>158</v>
      </c>
      <c r="EE3" s="34"/>
    </row>
    <row r="4" spans="1:141" s="30" customFormat="1">
      <c r="A4" s="4" t="s">
        <v>49</v>
      </c>
      <c r="B4" s="4" t="s">
        <v>59</v>
      </c>
      <c r="C4" s="3">
        <f t="shared" ref="C4:C43" si="0">VLOOKUP(A4,PreferredCarrier,5,FALSE)</f>
        <v>46</v>
      </c>
      <c r="D4" s="49">
        <f t="shared" ref="D4:D43" si="1">N4-F4</f>
        <v>68</v>
      </c>
      <c r="E4" s="41"/>
      <c r="F4" s="5">
        <f t="shared" ref="F4:F13" si="2">G4-ShipWindow</f>
        <v>44524</v>
      </c>
      <c r="G4" s="5">
        <f t="shared" ref="G4:G14" si="3">H4</f>
        <v>44529</v>
      </c>
      <c r="H4" s="28">
        <f t="shared" ref="H4:H8" si="4">I4-OriginLoad</f>
        <v>44529</v>
      </c>
      <c r="I4" s="5">
        <f t="shared" ref="I4:I14" si="5">J4-$C4</f>
        <v>44533</v>
      </c>
      <c r="J4" s="5">
        <f t="shared" ref="J4:J14" si="6">K4</f>
        <v>44579</v>
      </c>
      <c r="K4" s="5">
        <f t="shared" ref="K4:K43" si="7">L4-SAVtoDC</f>
        <v>44579</v>
      </c>
      <c r="L4" s="5">
        <f t="shared" ref="L4" si="8">M4-TransloadDays</f>
        <v>44584</v>
      </c>
      <c r="M4" s="5">
        <f t="shared" ref="M4" si="9">N4-savannahrail</f>
        <v>44587</v>
      </c>
      <c r="N4" s="12">
        <f t="shared" ref="N4:N43" si="10">$F$1</f>
        <v>44592</v>
      </c>
      <c r="O4" s="24"/>
      <c r="P4" s="5">
        <f t="shared" ref="P4" si="11">Q4-ShipWindow</f>
        <v>44552</v>
      </c>
      <c r="Q4" s="5">
        <f t="shared" ref="Q4:Q14" si="12">R4</f>
        <v>44557</v>
      </c>
      <c r="R4" s="28">
        <f t="shared" ref="R4" si="13">S4-OriginLoad</f>
        <v>44557</v>
      </c>
      <c r="S4" s="5">
        <f t="shared" ref="S4:S14" si="14">T4-$C4</f>
        <v>44561</v>
      </c>
      <c r="T4" s="5">
        <f t="shared" ref="T4:T14" si="15">U4</f>
        <v>44607</v>
      </c>
      <c r="U4" s="5">
        <f t="shared" ref="U4:U43" si="16">V4-SAVtoDC</f>
        <v>44607</v>
      </c>
      <c r="V4" s="5">
        <f t="shared" ref="V4" si="17">W4-TransloadDays</f>
        <v>44612</v>
      </c>
      <c r="W4" s="5">
        <f t="shared" ref="W4" si="18">X4-savannahrail</f>
        <v>44615</v>
      </c>
      <c r="X4" s="12">
        <f t="shared" ref="X4:X14" si="19">$P$1</f>
        <v>44620</v>
      </c>
      <c r="Y4" s="24"/>
      <c r="Z4" s="5">
        <f t="shared" ref="Z4" si="20">AA4-ShipWindow</f>
        <v>44580</v>
      </c>
      <c r="AA4" s="5">
        <f t="shared" ref="AA4:AA14" si="21">AB4</f>
        <v>44585</v>
      </c>
      <c r="AB4" s="28">
        <f t="shared" ref="AB4" si="22">AC4-OriginLoad</f>
        <v>44585</v>
      </c>
      <c r="AC4" s="5">
        <f t="shared" ref="AC4:AC14" si="23">AD4-$C4</f>
        <v>44589</v>
      </c>
      <c r="AD4" s="5">
        <f t="shared" ref="AD4:AD14" si="24">AE4</f>
        <v>44635</v>
      </c>
      <c r="AE4" s="5">
        <f t="shared" ref="AE4:AE43" si="25">AF4-SAVtoDC</f>
        <v>44635</v>
      </c>
      <c r="AF4" s="5">
        <f t="shared" ref="AF4" si="26">AG4-TransloadDays</f>
        <v>44640</v>
      </c>
      <c r="AG4" s="5">
        <f t="shared" ref="AG4" si="27">AH4-savannahrail</f>
        <v>44643</v>
      </c>
      <c r="AH4" s="12">
        <f t="shared" ref="AH4:AH14" si="28">$Z$1</f>
        <v>44648</v>
      </c>
      <c r="AI4" s="24"/>
      <c r="AJ4" s="5">
        <f t="shared" ref="AJ4" si="29">AK4-ShipWindow</f>
        <v>44608</v>
      </c>
      <c r="AK4" s="5">
        <f t="shared" ref="AK4:AK14" si="30">AL4</f>
        <v>44613</v>
      </c>
      <c r="AL4" s="28">
        <f t="shared" ref="AL4" si="31">AM4-OriginLoad</f>
        <v>44613</v>
      </c>
      <c r="AM4" s="5">
        <f t="shared" ref="AM4:AM14" si="32">AN4-$C4</f>
        <v>44617</v>
      </c>
      <c r="AN4" s="5">
        <f t="shared" ref="AN4:AN14" si="33">AO4</f>
        <v>44663</v>
      </c>
      <c r="AO4" s="5">
        <f t="shared" ref="AO4:AO43" si="34">AP4-SAVtoDC</f>
        <v>44663</v>
      </c>
      <c r="AP4" s="5">
        <f t="shared" ref="AP4" si="35">AQ4-TransloadDays</f>
        <v>44668</v>
      </c>
      <c r="AQ4" s="5">
        <f t="shared" ref="AQ4" si="36">AR4-savannahrail</f>
        <v>44671</v>
      </c>
      <c r="AR4" s="12">
        <f t="shared" ref="AR4:AR14" si="37">$AJ$1</f>
        <v>44676</v>
      </c>
      <c r="AS4" s="24"/>
      <c r="AT4" s="5">
        <f t="shared" ref="AT4" si="38">AU4-ShipWindow</f>
        <v>44636</v>
      </c>
      <c r="AU4" s="5">
        <f t="shared" ref="AU4:AU14" si="39">AV4</f>
        <v>44641</v>
      </c>
      <c r="AV4" s="28">
        <f t="shared" ref="AV4" si="40">AW4-OriginLoad</f>
        <v>44641</v>
      </c>
      <c r="AW4" s="5">
        <f t="shared" ref="AW4:AW14" si="41">AX4-$C4</f>
        <v>44645</v>
      </c>
      <c r="AX4" s="5">
        <f t="shared" ref="AX4:AX14" si="42">AY4</f>
        <v>44691</v>
      </c>
      <c r="AY4" s="5">
        <f t="shared" ref="AY4:AY43" si="43">AZ4-SAVtoDC</f>
        <v>44691</v>
      </c>
      <c r="AZ4" s="5">
        <f t="shared" ref="AZ4" si="44">BA4-TransloadDays</f>
        <v>44696</v>
      </c>
      <c r="BA4" s="5">
        <f t="shared" ref="BA4" si="45">BB4-savannahrail</f>
        <v>44699</v>
      </c>
      <c r="BB4" s="12">
        <f t="shared" ref="BB4:BB14" si="46">$AT$1</f>
        <v>44704</v>
      </c>
      <c r="BC4" s="24"/>
      <c r="BD4" s="5">
        <f t="shared" ref="BD4" si="47">BE4-ShipWindow</f>
        <v>44664</v>
      </c>
      <c r="BE4" s="5">
        <f t="shared" ref="BE4:BE14" si="48">BF4</f>
        <v>44669</v>
      </c>
      <c r="BF4" s="28">
        <f t="shared" ref="BF4" si="49">BG4-OriginLoad</f>
        <v>44669</v>
      </c>
      <c r="BG4" s="5">
        <f t="shared" ref="BG4:BG14" si="50">BH4-$C4</f>
        <v>44673</v>
      </c>
      <c r="BH4" s="5">
        <f t="shared" ref="BH4:BH14" si="51">BI4</f>
        <v>44719</v>
      </c>
      <c r="BI4" s="5">
        <f t="shared" ref="BI4:BI43" si="52">BJ4-SAVtoDC</f>
        <v>44719</v>
      </c>
      <c r="BJ4" s="5">
        <f t="shared" ref="BJ4" si="53">BK4-TransloadDays</f>
        <v>44724</v>
      </c>
      <c r="BK4" s="5">
        <f t="shared" ref="BK4" si="54">BL4-savannahrail</f>
        <v>44727</v>
      </c>
      <c r="BL4" s="12">
        <f t="shared" ref="BL4:BL14" si="55">$BD$1</f>
        <v>44732</v>
      </c>
      <c r="BM4" s="24"/>
      <c r="BN4" s="5">
        <f t="shared" ref="BN4" si="56">BO4-ShipWindow</f>
        <v>44692</v>
      </c>
      <c r="BO4" s="5">
        <f t="shared" ref="BO4:BO14" si="57">BP4</f>
        <v>44697</v>
      </c>
      <c r="BP4" s="28">
        <f t="shared" ref="BP4" si="58">BQ4-OriginLoad</f>
        <v>44697</v>
      </c>
      <c r="BQ4" s="5">
        <f t="shared" ref="BQ4:BQ14" si="59">BR4-$C4</f>
        <v>44701</v>
      </c>
      <c r="BR4" s="5">
        <f t="shared" ref="BR4:BR14" si="60">BS4</f>
        <v>44747</v>
      </c>
      <c r="BS4" s="5">
        <f t="shared" ref="BS4:BS43" si="61">BT4-SAVtoDC</f>
        <v>44747</v>
      </c>
      <c r="BT4" s="5">
        <f t="shared" ref="BT4" si="62">BU4-TransloadDays</f>
        <v>44752</v>
      </c>
      <c r="BU4" s="5">
        <f t="shared" ref="BU4" si="63">BV4-savannahrail</f>
        <v>44755</v>
      </c>
      <c r="BV4" s="12">
        <f t="shared" ref="BV4:BV14" si="64">$BN$1</f>
        <v>44760</v>
      </c>
      <c r="BW4" s="24"/>
      <c r="BX4" s="5">
        <f t="shared" ref="BX4" si="65">BY4-ShipWindow</f>
        <v>44720</v>
      </c>
      <c r="BY4" s="5">
        <f t="shared" ref="BY4:BY14" si="66">BZ4</f>
        <v>44725</v>
      </c>
      <c r="BZ4" s="28">
        <f t="shared" ref="BZ4" si="67">CA4-OriginLoad</f>
        <v>44725</v>
      </c>
      <c r="CA4" s="5">
        <f t="shared" ref="CA4:CA14" si="68">CB4-$C4</f>
        <v>44729</v>
      </c>
      <c r="CB4" s="5">
        <f t="shared" ref="CB4:CB14" si="69">CC4</f>
        <v>44775</v>
      </c>
      <c r="CC4" s="5">
        <f t="shared" ref="CC4:CC43" si="70">CD4-SAVtoDC</f>
        <v>44775</v>
      </c>
      <c r="CD4" s="5">
        <f t="shared" ref="CD4" si="71">CE4-TransloadDays</f>
        <v>44780</v>
      </c>
      <c r="CE4" s="5">
        <f t="shared" ref="CE4" si="72">CF4-savannahrail</f>
        <v>44783</v>
      </c>
      <c r="CF4" s="12">
        <f t="shared" ref="CF4:CF14" si="73">$BX$1</f>
        <v>44788</v>
      </c>
      <c r="CG4" s="24"/>
      <c r="CH4" s="5">
        <f t="shared" ref="CH4" si="74">CI4-ShipWindow</f>
        <v>44748</v>
      </c>
      <c r="CI4" s="5">
        <f t="shared" ref="CI4:CI14" si="75">CJ4</f>
        <v>44753</v>
      </c>
      <c r="CJ4" s="28">
        <f t="shared" ref="CJ4" si="76">CK4-OriginLoad</f>
        <v>44753</v>
      </c>
      <c r="CK4" s="5">
        <f t="shared" ref="CK4:CK14" si="77">CL4-$C4</f>
        <v>44757</v>
      </c>
      <c r="CL4" s="5">
        <f t="shared" ref="CL4:CL14" si="78">CM4</f>
        <v>44803</v>
      </c>
      <c r="CM4" s="5">
        <f t="shared" ref="CM4:CM43" si="79">CN4-SAVtoDC</f>
        <v>44803</v>
      </c>
      <c r="CN4" s="5">
        <f t="shared" ref="CN4" si="80">CO4-TransloadDays</f>
        <v>44808</v>
      </c>
      <c r="CO4" s="5">
        <f t="shared" ref="CO4" si="81">CP4-savannahrail</f>
        <v>44811</v>
      </c>
      <c r="CP4" s="12">
        <f t="shared" ref="CP4:CP14" si="82">$CH$1</f>
        <v>44816</v>
      </c>
      <c r="CQ4" s="24"/>
      <c r="CR4" s="5">
        <f t="shared" ref="CR4" si="83">CS4-ShipWindow</f>
        <v>44776</v>
      </c>
      <c r="CS4" s="5">
        <f t="shared" ref="CS4:CS14" si="84">CT4</f>
        <v>44781</v>
      </c>
      <c r="CT4" s="28">
        <f t="shared" ref="CT4" si="85">CU4-OriginLoad</f>
        <v>44781</v>
      </c>
      <c r="CU4" s="5">
        <f t="shared" ref="CU4:CU14" si="86">CV4-$C4</f>
        <v>44785</v>
      </c>
      <c r="CV4" s="5">
        <f t="shared" ref="CV4:CV14" si="87">CW4</f>
        <v>44831</v>
      </c>
      <c r="CW4" s="5">
        <f t="shared" ref="CW4:CW43" si="88">CX4-SAVtoDC</f>
        <v>44831</v>
      </c>
      <c r="CX4" s="5">
        <f t="shared" ref="CX4" si="89">CY4-TransloadDays</f>
        <v>44836</v>
      </c>
      <c r="CY4" s="5">
        <f t="shared" ref="CY4" si="90">CZ4-savannahrail</f>
        <v>44839</v>
      </c>
      <c r="CZ4" s="12">
        <f t="shared" ref="CZ4:CZ14" si="91">$CR$1</f>
        <v>44844</v>
      </c>
      <c r="DA4" s="24"/>
      <c r="DB4" s="5">
        <f t="shared" ref="DB4" si="92">DC4-ShipWindow</f>
        <v>44804</v>
      </c>
      <c r="DC4" s="5">
        <f t="shared" ref="DC4:DC14" si="93">DD4</f>
        <v>44809</v>
      </c>
      <c r="DD4" s="28">
        <f t="shared" ref="DD4" si="94">DE4-OriginLoad</f>
        <v>44809</v>
      </c>
      <c r="DE4" s="5">
        <f t="shared" ref="DE4:DE14" si="95">DF4-$C4</f>
        <v>44813</v>
      </c>
      <c r="DF4" s="5">
        <f t="shared" ref="DF4:DF14" si="96">DG4</f>
        <v>44859</v>
      </c>
      <c r="DG4" s="5">
        <f t="shared" ref="DG4:DG43" si="97">DH4-SAVtoDC</f>
        <v>44859</v>
      </c>
      <c r="DH4" s="5">
        <f t="shared" ref="DH4" si="98">DI4-TransloadDays</f>
        <v>44864</v>
      </c>
      <c r="DI4" s="5">
        <f t="shared" ref="DI4" si="99">DJ4-savannahrail</f>
        <v>44867</v>
      </c>
      <c r="DJ4" s="12">
        <f t="shared" ref="DJ4:DJ14" si="100">$DB$1</f>
        <v>44872</v>
      </c>
      <c r="DK4" s="24"/>
      <c r="DL4" s="5">
        <f t="shared" ref="DL4" si="101">DM4-ShipWindow</f>
        <v>44832</v>
      </c>
      <c r="DM4" s="5">
        <f t="shared" ref="DM4:DM14" si="102">DN4</f>
        <v>44837</v>
      </c>
      <c r="DN4" s="28">
        <f t="shared" ref="DN4" si="103">DO4-OriginLoad</f>
        <v>44837</v>
      </c>
      <c r="DO4" s="5">
        <f t="shared" ref="DO4:DO14" si="104">DP4-$C4</f>
        <v>44841</v>
      </c>
      <c r="DP4" s="5">
        <f t="shared" ref="DP4:DP14" si="105">DQ4</f>
        <v>44887</v>
      </c>
      <c r="DQ4" s="5">
        <f t="shared" ref="DQ4:DQ43" si="106">DR4-SAVtoDC</f>
        <v>44887</v>
      </c>
      <c r="DR4" s="5">
        <f t="shared" ref="DR4" si="107">DS4-TransloadDays</f>
        <v>44892</v>
      </c>
      <c r="DS4" s="5">
        <f t="shared" ref="DS4" si="108">DT4-savannahrail</f>
        <v>44895</v>
      </c>
      <c r="DT4" s="12">
        <f t="shared" ref="DT4:DT14" si="109">$DL$1</f>
        <v>44900</v>
      </c>
      <c r="DU4" s="24"/>
      <c r="DV4" s="5">
        <f t="shared" ref="DV4" si="110">DW4-ShipWindow</f>
        <v>44860</v>
      </c>
      <c r="DW4" s="5">
        <f t="shared" ref="DW4:DW14" si="111">DX4</f>
        <v>44865</v>
      </c>
      <c r="DX4" s="28">
        <f t="shared" ref="DX4" si="112">DY4-OriginLoad</f>
        <v>44865</v>
      </c>
      <c r="DY4" s="5">
        <f t="shared" ref="DY4:DY14" si="113">DZ4-$C4</f>
        <v>44869</v>
      </c>
      <c r="DZ4" s="5">
        <f t="shared" ref="DZ4:DZ14" si="114">EA4</f>
        <v>44915</v>
      </c>
      <c r="EA4" s="5">
        <f t="shared" ref="EA4:EA43" si="115">EB4-SAVtoDC</f>
        <v>44915</v>
      </c>
      <c r="EB4" s="5">
        <f t="shared" ref="EB4" si="116">EC4-TransloadDays</f>
        <v>44920</v>
      </c>
      <c r="EC4" s="5">
        <f t="shared" ref="EC4" si="117">ED4-savannahrail</f>
        <v>44923</v>
      </c>
      <c r="ED4" s="12">
        <f t="shared" ref="ED4:ED14" si="118">$DV$1</f>
        <v>44928</v>
      </c>
      <c r="EE4" s="24"/>
    </row>
    <row r="5" spans="1:141" ht="11.25" customHeight="1">
      <c r="A5" s="4" t="s">
        <v>131</v>
      </c>
      <c r="B5" s="4" t="s">
        <v>132</v>
      </c>
      <c r="C5" s="3">
        <f t="shared" si="0"/>
        <v>34</v>
      </c>
      <c r="D5" s="49">
        <f t="shared" si="1"/>
        <v>56</v>
      </c>
      <c r="E5" s="41"/>
      <c r="F5" s="5">
        <f t="shared" si="2"/>
        <v>44536</v>
      </c>
      <c r="G5" s="5">
        <f t="shared" si="3"/>
        <v>44541</v>
      </c>
      <c r="H5" s="28">
        <f t="shared" si="4"/>
        <v>44541</v>
      </c>
      <c r="I5" s="5">
        <f t="shared" si="5"/>
        <v>44545</v>
      </c>
      <c r="J5" s="5">
        <f t="shared" si="6"/>
        <v>44579</v>
      </c>
      <c r="K5" s="5">
        <f t="shared" si="7"/>
        <v>44579</v>
      </c>
      <c r="L5" s="5">
        <f t="shared" ref="L5:L43" si="119">M5-TransloadDays</f>
        <v>44584</v>
      </c>
      <c r="M5" s="5">
        <f t="shared" ref="M5:M43" si="120">N5-savannahrail</f>
        <v>44587</v>
      </c>
      <c r="N5" s="12">
        <f t="shared" si="10"/>
        <v>44592</v>
      </c>
      <c r="O5" s="24"/>
      <c r="P5" s="5">
        <f t="shared" ref="P5:P43" si="121">Q5-ShipWindow</f>
        <v>44564</v>
      </c>
      <c r="Q5" s="5">
        <f t="shared" si="12"/>
        <v>44569</v>
      </c>
      <c r="R5" s="28">
        <f t="shared" ref="R5:R43" si="122">S5-OriginLoad</f>
        <v>44569</v>
      </c>
      <c r="S5" s="5">
        <f t="shared" si="14"/>
        <v>44573</v>
      </c>
      <c r="T5" s="5">
        <f t="shared" si="15"/>
        <v>44607</v>
      </c>
      <c r="U5" s="5">
        <f t="shared" si="16"/>
        <v>44607</v>
      </c>
      <c r="V5" s="5">
        <f t="shared" ref="V5:V43" si="123">W5-TransloadDays</f>
        <v>44612</v>
      </c>
      <c r="W5" s="5">
        <f t="shared" ref="W5:W43" si="124">X5-savannahrail</f>
        <v>44615</v>
      </c>
      <c r="X5" s="12">
        <f t="shared" si="19"/>
        <v>44620</v>
      </c>
      <c r="Y5" s="24"/>
      <c r="Z5" s="5">
        <f t="shared" ref="Z5:Z43" si="125">AA5-ShipWindow</f>
        <v>44592</v>
      </c>
      <c r="AA5" s="5">
        <f t="shared" si="21"/>
        <v>44597</v>
      </c>
      <c r="AB5" s="28">
        <f t="shared" ref="AB5:AB43" si="126">AC5-OriginLoad</f>
        <v>44597</v>
      </c>
      <c r="AC5" s="5">
        <f t="shared" si="23"/>
        <v>44601</v>
      </c>
      <c r="AD5" s="5">
        <f t="shared" si="24"/>
        <v>44635</v>
      </c>
      <c r="AE5" s="5">
        <f t="shared" si="25"/>
        <v>44635</v>
      </c>
      <c r="AF5" s="5">
        <f t="shared" ref="AF5:AF43" si="127">AG5-TransloadDays</f>
        <v>44640</v>
      </c>
      <c r="AG5" s="5">
        <f t="shared" ref="AG5:AG43" si="128">AH5-savannahrail</f>
        <v>44643</v>
      </c>
      <c r="AH5" s="12">
        <f t="shared" si="28"/>
        <v>44648</v>
      </c>
      <c r="AI5" s="24"/>
      <c r="AJ5" s="5">
        <f t="shared" ref="AJ5:AJ43" si="129">AK5-ShipWindow</f>
        <v>44620</v>
      </c>
      <c r="AK5" s="5">
        <f t="shared" si="30"/>
        <v>44625</v>
      </c>
      <c r="AL5" s="28">
        <f t="shared" ref="AL5:AL43" si="130">AM5-OriginLoad</f>
        <v>44625</v>
      </c>
      <c r="AM5" s="5">
        <f t="shared" si="32"/>
        <v>44629</v>
      </c>
      <c r="AN5" s="5">
        <f t="shared" si="33"/>
        <v>44663</v>
      </c>
      <c r="AO5" s="5">
        <f t="shared" si="34"/>
        <v>44663</v>
      </c>
      <c r="AP5" s="5">
        <f t="shared" ref="AP5:AP43" si="131">AQ5-TransloadDays</f>
        <v>44668</v>
      </c>
      <c r="AQ5" s="5">
        <f t="shared" ref="AQ5:AQ43" si="132">AR5-savannahrail</f>
        <v>44671</v>
      </c>
      <c r="AR5" s="12">
        <f t="shared" si="37"/>
        <v>44676</v>
      </c>
      <c r="AS5" s="24"/>
      <c r="AT5" s="5">
        <f t="shared" ref="AT5:AT43" si="133">AU5-ShipWindow</f>
        <v>44648</v>
      </c>
      <c r="AU5" s="5">
        <f t="shared" si="39"/>
        <v>44653</v>
      </c>
      <c r="AV5" s="28">
        <f t="shared" ref="AV5:AV43" si="134">AW5-OriginLoad</f>
        <v>44653</v>
      </c>
      <c r="AW5" s="5">
        <f t="shared" si="41"/>
        <v>44657</v>
      </c>
      <c r="AX5" s="5">
        <f t="shared" si="42"/>
        <v>44691</v>
      </c>
      <c r="AY5" s="5">
        <f t="shared" si="43"/>
        <v>44691</v>
      </c>
      <c r="AZ5" s="5">
        <f t="shared" ref="AZ5:AZ43" si="135">BA5-TransloadDays</f>
        <v>44696</v>
      </c>
      <c r="BA5" s="5">
        <f t="shared" ref="BA5:BA43" si="136">BB5-savannahrail</f>
        <v>44699</v>
      </c>
      <c r="BB5" s="12">
        <f t="shared" si="46"/>
        <v>44704</v>
      </c>
      <c r="BC5" s="24"/>
      <c r="BD5" s="5">
        <f t="shared" ref="BD5:BD43" si="137">BE5-ShipWindow</f>
        <v>44676</v>
      </c>
      <c r="BE5" s="5">
        <f t="shared" si="48"/>
        <v>44681</v>
      </c>
      <c r="BF5" s="28">
        <f t="shared" ref="BF5:BF43" si="138">BG5-OriginLoad</f>
        <v>44681</v>
      </c>
      <c r="BG5" s="5">
        <f t="shared" si="50"/>
        <v>44685</v>
      </c>
      <c r="BH5" s="5">
        <f t="shared" si="51"/>
        <v>44719</v>
      </c>
      <c r="BI5" s="5">
        <f t="shared" si="52"/>
        <v>44719</v>
      </c>
      <c r="BJ5" s="5">
        <f t="shared" ref="BJ5:BJ43" si="139">BK5-TransloadDays</f>
        <v>44724</v>
      </c>
      <c r="BK5" s="5">
        <f t="shared" ref="BK5:BK43" si="140">BL5-savannahrail</f>
        <v>44727</v>
      </c>
      <c r="BL5" s="12">
        <f t="shared" si="55"/>
        <v>44732</v>
      </c>
      <c r="BM5" s="24"/>
      <c r="BN5" s="5">
        <f t="shared" ref="BN5:BN43" si="141">BO5-ShipWindow</f>
        <v>44704</v>
      </c>
      <c r="BO5" s="5">
        <f t="shared" si="57"/>
        <v>44709</v>
      </c>
      <c r="BP5" s="28">
        <f t="shared" ref="BP5:BP43" si="142">BQ5-OriginLoad</f>
        <v>44709</v>
      </c>
      <c r="BQ5" s="5">
        <f t="shared" si="59"/>
        <v>44713</v>
      </c>
      <c r="BR5" s="5">
        <f t="shared" si="60"/>
        <v>44747</v>
      </c>
      <c r="BS5" s="5">
        <f t="shared" si="61"/>
        <v>44747</v>
      </c>
      <c r="BT5" s="5">
        <f t="shared" ref="BT5:BT43" si="143">BU5-TransloadDays</f>
        <v>44752</v>
      </c>
      <c r="BU5" s="5">
        <f t="shared" ref="BU5:BU43" si="144">BV5-savannahrail</f>
        <v>44755</v>
      </c>
      <c r="BV5" s="12">
        <f t="shared" si="64"/>
        <v>44760</v>
      </c>
      <c r="BW5" s="24"/>
      <c r="BX5" s="5">
        <f t="shared" ref="BX5:BX43" si="145">BY5-ShipWindow</f>
        <v>44732</v>
      </c>
      <c r="BY5" s="5">
        <f t="shared" si="66"/>
        <v>44737</v>
      </c>
      <c r="BZ5" s="28">
        <f t="shared" ref="BZ5:BZ43" si="146">CA5-OriginLoad</f>
        <v>44737</v>
      </c>
      <c r="CA5" s="5">
        <f t="shared" si="68"/>
        <v>44741</v>
      </c>
      <c r="CB5" s="5">
        <f t="shared" si="69"/>
        <v>44775</v>
      </c>
      <c r="CC5" s="5">
        <f t="shared" si="70"/>
        <v>44775</v>
      </c>
      <c r="CD5" s="5">
        <f t="shared" ref="CD5:CD43" si="147">CE5-TransloadDays</f>
        <v>44780</v>
      </c>
      <c r="CE5" s="5">
        <f t="shared" ref="CE5:CE43" si="148">CF5-savannahrail</f>
        <v>44783</v>
      </c>
      <c r="CF5" s="12">
        <f t="shared" si="73"/>
        <v>44788</v>
      </c>
      <c r="CG5" s="24"/>
      <c r="CH5" s="5">
        <f t="shared" ref="CH5:CH43" si="149">CI5-ShipWindow</f>
        <v>44760</v>
      </c>
      <c r="CI5" s="5">
        <f t="shared" si="75"/>
        <v>44765</v>
      </c>
      <c r="CJ5" s="28">
        <f t="shared" ref="CJ5:CJ43" si="150">CK5-OriginLoad</f>
        <v>44765</v>
      </c>
      <c r="CK5" s="5">
        <f t="shared" si="77"/>
        <v>44769</v>
      </c>
      <c r="CL5" s="5">
        <f t="shared" si="78"/>
        <v>44803</v>
      </c>
      <c r="CM5" s="5">
        <f t="shared" si="79"/>
        <v>44803</v>
      </c>
      <c r="CN5" s="5">
        <f t="shared" ref="CN5:CN43" si="151">CO5-TransloadDays</f>
        <v>44808</v>
      </c>
      <c r="CO5" s="5">
        <f t="shared" ref="CO5:CO43" si="152">CP5-savannahrail</f>
        <v>44811</v>
      </c>
      <c r="CP5" s="12">
        <f t="shared" si="82"/>
        <v>44816</v>
      </c>
      <c r="CQ5" s="24"/>
      <c r="CR5" s="5">
        <f t="shared" ref="CR5:CR43" si="153">CS5-ShipWindow</f>
        <v>44788</v>
      </c>
      <c r="CS5" s="5">
        <f t="shared" si="84"/>
        <v>44793</v>
      </c>
      <c r="CT5" s="28">
        <f t="shared" ref="CT5:CT43" si="154">CU5-OriginLoad</f>
        <v>44793</v>
      </c>
      <c r="CU5" s="5">
        <f t="shared" si="86"/>
        <v>44797</v>
      </c>
      <c r="CV5" s="5">
        <f t="shared" si="87"/>
        <v>44831</v>
      </c>
      <c r="CW5" s="5">
        <f t="shared" si="88"/>
        <v>44831</v>
      </c>
      <c r="CX5" s="5">
        <f t="shared" ref="CX5:CX43" si="155">CY5-TransloadDays</f>
        <v>44836</v>
      </c>
      <c r="CY5" s="5">
        <f t="shared" ref="CY5:CY43" si="156">CZ5-savannahrail</f>
        <v>44839</v>
      </c>
      <c r="CZ5" s="12">
        <f t="shared" si="91"/>
        <v>44844</v>
      </c>
      <c r="DA5" s="24"/>
      <c r="DB5" s="5">
        <f t="shared" ref="DB5:DB43" si="157">DC5-ShipWindow</f>
        <v>44816</v>
      </c>
      <c r="DC5" s="5">
        <f t="shared" si="93"/>
        <v>44821</v>
      </c>
      <c r="DD5" s="28">
        <f t="shared" ref="DD5:DD43" si="158">DE5-OriginLoad</f>
        <v>44821</v>
      </c>
      <c r="DE5" s="5">
        <f t="shared" si="95"/>
        <v>44825</v>
      </c>
      <c r="DF5" s="5">
        <f t="shared" si="96"/>
        <v>44859</v>
      </c>
      <c r="DG5" s="5">
        <f t="shared" si="97"/>
        <v>44859</v>
      </c>
      <c r="DH5" s="5">
        <f t="shared" ref="DH5:DH43" si="159">DI5-TransloadDays</f>
        <v>44864</v>
      </c>
      <c r="DI5" s="5">
        <f t="shared" ref="DI5:DI43" si="160">DJ5-savannahrail</f>
        <v>44867</v>
      </c>
      <c r="DJ5" s="12">
        <f t="shared" si="100"/>
        <v>44872</v>
      </c>
      <c r="DK5" s="24"/>
      <c r="DL5" s="5">
        <f t="shared" ref="DL5:DL43" si="161">DM5-ShipWindow</f>
        <v>44844</v>
      </c>
      <c r="DM5" s="5">
        <f t="shared" si="102"/>
        <v>44849</v>
      </c>
      <c r="DN5" s="28">
        <f t="shared" ref="DN5:DN43" si="162">DO5-OriginLoad</f>
        <v>44849</v>
      </c>
      <c r="DO5" s="5">
        <f t="shared" si="104"/>
        <v>44853</v>
      </c>
      <c r="DP5" s="5">
        <f t="shared" si="105"/>
        <v>44887</v>
      </c>
      <c r="DQ5" s="5">
        <f t="shared" si="106"/>
        <v>44887</v>
      </c>
      <c r="DR5" s="5">
        <f t="shared" ref="DR5:DR43" si="163">DS5-TransloadDays</f>
        <v>44892</v>
      </c>
      <c r="DS5" s="5">
        <f t="shared" ref="DS5:DS43" si="164">DT5-savannahrail</f>
        <v>44895</v>
      </c>
      <c r="DT5" s="12">
        <f t="shared" si="109"/>
        <v>44900</v>
      </c>
      <c r="DU5" s="24"/>
      <c r="DV5" s="5">
        <f t="shared" ref="DV5:DV43" si="165">DW5-ShipWindow</f>
        <v>44872</v>
      </c>
      <c r="DW5" s="5">
        <f t="shared" si="111"/>
        <v>44877</v>
      </c>
      <c r="DX5" s="28">
        <f t="shared" ref="DX5:DX43" si="166">DY5-OriginLoad</f>
        <v>44877</v>
      </c>
      <c r="DY5" s="5">
        <f t="shared" si="113"/>
        <v>44881</v>
      </c>
      <c r="DZ5" s="5">
        <f t="shared" si="114"/>
        <v>44915</v>
      </c>
      <c r="EA5" s="5">
        <f t="shared" si="115"/>
        <v>44915</v>
      </c>
      <c r="EB5" s="5">
        <f t="shared" ref="EB5:EB43" si="167">EC5-TransloadDays</f>
        <v>44920</v>
      </c>
      <c r="EC5" s="5">
        <f t="shared" ref="EC5:EC43" si="168">ED5-savannahrail</f>
        <v>44923</v>
      </c>
      <c r="ED5" s="12">
        <f t="shared" si="118"/>
        <v>44928</v>
      </c>
      <c r="EE5" s="24"/>
      <c r="EF5" s="37"/>
      <c r="EG5" s="37"/>
      <c r="EH5" s="37"/>
      <c r="EI5" s="37"/>
      <c r="EJ5" s="37"/>
      <c r="EK5" s="37"/>
    </row>
    <row r="6" spans="1:141" ht="11.25" customHeight="1">
      <c r="A6" s="4" t="s">
        <v>128</v>
      </c>
      <c r="B6" s="4" t="s">
        <v>132</v>
      </c>
      <c r="C6" s="3">
        <f t="shared" si="0"/>
        <v>35</v>
      </c>
      <c r="D6" s="49">
        <f t="shared" si="1"/>
        <v>57</v>
      </c>
      <c r="E6" s="41"/>
      <c r="F6" s="5">
        <f t="shared" si="2"/>
        <v>44535</v>
      </c>
      <c r="G6" s="5">
        <f t="shared" si="3"/>
        <v>44540</v>
      </c>
      <c r="H6" s="28">
        <f t="shared" si="4"/>
        <v>44540</v>
      </c>
      <c r="I6" s="5">
        <f t="shared" si="5"/>
        <v>44544</v>
      </c>
      <c r="J6" s="5">
        <f t="shared" si="6"/>
        <v>44579</v>
      </c>
      <c r="K6" s="5">
        <f t="shared" si="7"/>
        <v>44579</v>
      </c>
      <c r="L6" s="5">
        <f t="shared" ref="L6:L14" si="169">M6-TransloadDays</f>
        <v>44584</v>
      </c>
      <c r="M6" s="5">
        <f t="shared" ref="M6:M14" si="170">N6-savannahrail</f>
        <v>44587</v>
      </c>
      <c r="N6" s="12">
        <f t="shared" si="10"/>
        <v>44592</v>
      </c>
      <c r="O6" s="24"/>
      <c r="P6" s="5">
        <f t="shared" ref="P6:P14" si="171">Q6-ShipWindow</f>
        <v>44563</v>
      </c>
      <c r="Q6" s="5">
        <f t="shared" si="12"/>
        <v>44568</v>
      </c>
      <c r="R6" s="28">
        <f t="shared" ref="R6:R14" si="172">S6-OriginLoad</f>
        <v>44568</v>
      </c>
      <c r="S6" s="5">
        <f t="shared" si="14"/>
        <v>44572</v>
      </c>
      <c r="T6" s="5">
        <f t="shared" si="15"/>
        <v>44607</v>
      </c>
      <c r="U6" s="5">
        <f t="shared" si="16"/>
        <v>44607</v>
      </c>
      <c r="V6" s="5">
        <f t="shared" ref="V6:V14" si="173">W6-TransloadDays</f>
        <v>44612</v>
      </c>
      <c r="W6" s="5">
        <f t="shared" ref="W6:W14" si="174">X6-savannahrail</f>
        <v>44615</v>
      </c>
      <c r="X6" s="12">
        <f t="shared" si="19"/>
        <v>44620</v>
      </c>
      <c r="Y6" s="24"/>
      <c r="Z6" s="5">
        <f t="shared" ref="Z6:Z14" si="175">AA6-ShipWindow</f>
        <v>44591</v>
      </c>
      <c r="AA6" s="5">
        <f t="shared" si="21"/>
        <v>44596</v>
      </c>
      <c r="AB6" s="28">
        <f t="shared" ref="AB6:AB14" si="176">AC6-OriginLoad</f>
        <v>44596</v>
      </c>
      <c r="AC6" s="5">
        <f t="shared" si="23"/>
        <v>44600</v>
      </c>
      <c r="AD6" s="5">
        <f t="shared" si="24"/>
        <v>44635</v>
      </c>
      <c r="AE6" s="5">
        <f t="shared" si="25"/>
        <v>44635</v>
      </c>
      <c r="AF6" s="5">
        <f t="shared" ref="AF6:AF14" si="177">AG6-TransloadDays</f>
        <v>44640</v>
      </c>
      <c r="AG6" s="5">
        <f t="shared" ref="AG6:AG14" si="178">AH6-savannahrail</f>
        <v>44643</v>
      </c>
      <c r="AH6" s="12">
        <f t="shared" si="28"/>
        <v>44648</v>
      </c>
      <c r="AI6" s="24"/>
      <c r="AJ6" s="5">
        <f t="shared" ref="AJ6:AJ14" si="179">AK6-ShipWindow</f>
        <v>44619</v>
      </c>
      <c r="AK6" s="5">
        <f t="shared" si="30"/>
        <v>44624</v>
      </c>
      <c r="AL6" s="28">
        <f t="shared" ref="AL6:AL14" si="180">AM6-OriginLoad</f>
        <v>44624</v>
      </c>
      <c r="AM6" s="5">
        <f t="shared" si="32"/>
        <v>44628</v>
      </c>
      <c r="AN6" s="5">
        <f t="shared" si="33"/>
        <v>44663</v>
      </c>
      <c r="AO6" s="5">
        <f t="shared" si="34"/>
        <v>44663</v>
      </c>
      <c r="AP6" s="5">
        <f t="shared" ref="AP6:AP14" si="181">AQ6-TransloadDays</f>
        <v>44668</v>
      </c>
      <c r="AQ6" s="5">
        <f t="shared" ref="AQ6:AQ14" si="182">AR6-savannahrail</f>
        <v>44671</v>
      </c>
      <c r="AR6" s="12">
        <f t="shared" si="37"/>
        <v>44676</v>
      </c>
      <c r="AS6" s="24"/>
      <c r="AT6" s="5">
        <f t="shared" ref="AT6:AT14" si="183">AU6-ShipWindow</f>
        <v>44647</v>
      </c>
      <c r="AU6" s="5">
        <f t="shared" si="39"/>
        <v>44652</v>
      </c>
      <c r="AV6" s="28">
        <f t="shared" ref="AV6:AV14" si="184">AW6-OriginLoad</f>
        <v>44652</v>
      </c>
      <c r="AW6" s="5">
        <f t="shared" si="41"/>
        <v>44656</v>
      </c>
      <c r="AX6" s="5">
        <f t="shared" si="42"/>
        <v>44691</v>
      </c>
      <c r="AY6" s="5">
        <f t="shared" si="43"/>
        <v>44691</v>
      </c>
      <c r="AZ6" s="5">
        <f t="shared" ref="AZ6:AZ14" si="185">BA6-TransloadDays</f>
        <v>44696</v>
      </c>
      <c r="BA6" s="5">
        <f t="shared" ref="BA6:BA14" si="186">BB6-savannahrail</f>
        <v>44699</v>
      </c>
      <c r="BB6" s="12">
        <f t="shared" si="46"/>
        <v>44704</v>
      </c>
      <c r="BC6" s="24"/>
      <c r="BD6" s="5">
        <f t="shared" ref="BD6:BD14" si="187">BE6-ShipWindow</f>
        <v>44675</v>
      </c>
      <c r="BE6" s="5">
        <f t="shared" si="48"/>
        <v>44680</v>
      </c>
      <c r="BF6" s="28">
        <f t="shared" ref="BF6:BF14" si="188">BG6-OriginLoad</f>
        <v>44680</v>
      </c>
      <c r="BG6" s="5">
        <f t="shared" si="50"/>
        <v>44684</v>
      </c>
      <c r="BH6" s="5">
        <f t="shared" si="51"/>
        <v>44719</v>
      </c>
      <c r="BI6" s="5">
        <f t="shared" si="52"/>
        <v>44719</v>
      </c>
      <c r="BJ6" s="5">
        <f t="shared" ref="BJ6:BJ14" si="189">BK6-TransloadDays</f>
        <v>44724</v>
      </c>
      <c r="BK6" s="5">
        <f t="shared" ref="BK6:BK14" si="190">BL6-savannahrail</f>
        <v>44727</v>
      </c>
      <c r="BL6" s="12">
        <f t="shared" si="55"/>
        <v>44732</v>
      </c>
      <c r="BM6" s="24"/>
      <c r="BN6" s="5">
        <f t="shared" ref="BN6:BN14" si="191">BO6-ShipWindow</f>
        <v>44703</v>
      </c>
      <c r="BO6" s="5">
        <f t="shared" si="57"/>
        <v>44708</v>
      </c>
      <c r="BP6" s="28">
        <f t="shared" ref="BP6:BP14" si="192">BQ6-OriginLoad</f>
        <v>44708</v>
      </c>
      <c r="BQ6" s="5">
        <f t="shared" si="59"/>
        <v>44712</v>
      </c>
      <c r="BR6" s="5">
        <f t="shared" si="60"/>
        <v>44747</v>
      </c>
      <c r="BS6" s="5">
        <f t="shared" si="61"/>
        <v>44747</v>
      </c>
      <c r="BT6" s="5">
        <f t="shared" ref="BT6:BT14" si="193">BU6-TransloadDays</f>
        <v>44752</v>
      </c>
      <c r="BU6" s="5">
        <f t="shared" ref="BU6:BU14" si="194">BV6-savannahrail</f>
        <v>44755</v>
      </c>
      <c r="BV6" s="12">
        <f t="shared" si="64"/>
        <v>44760</v>
      </c>
      <c r="BW6" s="24"/>
      <c r="BX6" s="5">
        <f t="shared" ref="BX6:BX14" si="195">BY6-ShipWindow</f>
        <v>44731</v>
      </c>
      <c r="BY6" s="5">
        <f t="shared" si="66"/>
        <v>44736</v>
      </c>
      <c r="BZ6" s="28">
        <f t="shared" ref="BZ6:BZ14" si="196">CA6-OriginLoad</f>
        <v>44736</v>
      </c>
      <c r="CA6" s="5">
        <f t="shared" si="68"/>
        <v>44740</v>
      </c>
      <c r="CB6" s="5">
        <f t="shared" si="69"/>
        <v>44775</v>
      </c>
      <c r="CC6" s="5">
        <f t="shared" si="70"/>
        <v>44775</v>
      </c>
      <c r="CD6" s="5">
        <f t="shared" ref="CD6:CD14" si="197">CE6-TransloadDays</f>
        <v>44780</v>
      </c>
      <c r="CE6" s="5">
        <f t="shared" ref="CE6:CE14" si="198">CF6-savannahrail</f>
        <v>44783</v>
      </c>
      <c r="CF6" s="12">
        <f t="shared" si="73"/>
        <v>44788</v>
      </c>
      <c r="CG6" s="24"/>
      <c r="CH6" s="5">
        <f t="shared" ref="CH6:CH14" si="199">CI6-ShipWindow</f>
        <v>44759</v>
      </c>
      <c r="CI6" s="5">
        <f t="shared" si="75"/>
        <v>44764</v>
      </c>
      <c r="CJ6" s="28">
        <f t="shared" ref="CJ6:CJ14" si="200">CK6-OriginLoad</f>
        <v>44764</v>
      </c>
      <c r="CK6" s="5">
        <f t="shared" si="77"/>
        <v>44768</v>
      </c>
      <c r="CL6" s="5">
        <f t="shared" si="78"/>
        <v>44803</v>
      </c>
      <c r="CM6" s="5">
        <f t="shared" si="79"/>
        <v>44803</v>
      </c>
      <c r="CN6" s="5">
        <f t="shared" ref="CN6:CN14" si="201">CO6-TransloadDays</f>
        <v>44808</v>
      </c>
      <c r="CO6" s="5">
        <f t="shared" ref="CO6:CO14" si="202">CP6-savannahrail</f>
        <v>44811</v>
      </c>
      <c r="CP6" s="12">
        <f t="shared" si="82"/>
        <v>44816</v>
      </c>
      <c r="CQ6" s="24"/>
      <c r="CR6" s="5">
        <f t="shared" ref="CR6:CR14" si="203">CS6-ShipWindow</f>
        <v>44787</v>
      </c>
      <c r="CS6" s="5">
        <f t="shared" si="84"/>
        <v>44792</v>
      </c>
      <c r="CT6" s="28">
        <f t="shared" ref="CT6:CT14" si="204">CU6-OriginLoad</f>
        <v>44792</v>
      </c>
      <c r="CU6" s="5">
        <f t="shared" si="86"/>
        <v>44796</v>
      </c>
      <c r="CV6" s="5">
        <f t="shared" si="87"/>
        <v>44831</v>
      </c>
      <c r="CW6" s="5">
        <f t="shared" si="88"/>
        <v>44831</v>
      </c>
      <c r="CX6" s="5">
        <f t="shared" ref="CX6:CX14" si="205">CY6-TransloadDays</f>
        <v>44836</v>
      </c>
      <c r="CY6" s="5">
        <f t="shared" ref="CY6:CY14" si="206">CZ6-savannahrail</f>
        <v>44839</v>
      </c>
      <c r="CZ6" s="12">
        <f t="shared" si="91"/>
        <v>44844</v>
      </c>
      <c r="DA6" s="24"/>
      <c r="DB6" s="5">
        <f t="shared" ref="DB6:DB14" si="207">DC6-ShipWindow</f>
        <v>44815</v>
      </c>
      <c r="DC6" s="5">
        <f t="shared" si="93"/>
        <v>44820</v>
      </c>
      <c r="DD6" s="28">
        <f t="shared" ref="DD6:DD14" si="208">DE6-OriginLoad</f>
        <v>44820</v>
      </c>
      <c r="DE6" s="5">
        <f t="shared" si="95"/>
        <v>44824</v>
      </c>
      <c r="DF6" s="5">
        <f t="shared" si="96"/>
        <v>44859</v>
      </c>
      <c r="DG6" s="5">
        <f t="shared" si="97"/>
        <v>44859</v>
      </c>
      <c r="DH6" s="5">
        <f t="shared" ref="DH6:DH14" si="209">DI6-TransloadDays</f>
        <v>44864</v>
      </c>
      <c r="DI6" s="5">
        <f t="shared" ref="DI6:DI14" si="210">DJ6-savannahrail</f>
        <v>44867</v>
      </c>
      <c r="DJ6" s="12">
        <f t="shared" si="100"/>
        <v>44872</v>
      </c>
      <c r="DK6" s="24"/>
      <c r="DL6" s="5">
        <f t="shared" ref="DL6:DL14" si="211">DM6-ShipWindow</f>
        <v>44843</v>
      </c>
      <c r="DM6" s="5">
        <f t="shared" si="102"/>
        <v>44848</v>
      </c>
      <c r="DN6" s="28">
        <f t="shared" ref="DN6:DN14" si="212">DO6-OriginLoad</f>
        <v>44848</v>
      </c>
      <c r="DO6" s="5">
        <f t="shared" si="104"/>
        <v>44852</v>
      </c>
      <c r="DP6" s="5">
        <f t="shared" si="105"/>
        <v>44887</v>
      </c>
      <c r="DQ6" s="5">
        <f t="shared" si="106"/>
        <v>44887</v>
      </c>
      <c r="DR6" s="5">
        <f t="shared" ref="DR6:DR14" si="213">DS6-TransloadDays</f>
        <v>44892</v>
      </c>
      <c r="DS6" s="5">
        <f t="shared" ref="DS6:DS14" si="214">DT6-savannahrail</f>
        <v>44895</v>
      </c>
      <c r="DT6" s="12">
        <f t="shared" si="109"/>
        <v>44900</v>
      </c>
      <c r="DU6" s="24"/>
      <c r="DV6" s="5">
        <f t="shared" ref="DV6:DV14" si="215">DW6-ShipWindow</f>
        <v>44871</v>
      </c>
      <c r="DW6" s="5">
        <f t="shared" si="111"/>
        <v>44876</v>
      </c>
      <c r="DX6" s="28">
        <f t="shared" ref="DX6:DX14" si="216">DY6-OriginLoad</f>
        <v>44876</v>
      </c>
      <c r="DY6" s="5">
        <f t="shared" si="113"/>
        <v>44880</v>
      </c>
      <c r="DZ6" s="5">
        <f t="shared" si="114"/>
        <v>44915</v>
      </c>
      <c r="EA6" s="5">
        <f t="shared" si="115"/>
        <v>44915</v>
      </c>
      <c r="EB6" s="5">
        <f t="shared" ref="EB6:EB14" si="217">EC6-TransloadDays</f>
        <v>44920</v>
      </c>
      <c r="EC6" s="5">
        <f t="shared" ref="EC6:EC14" si="218">ED6-savannahrail</f>
        <v>44923</v>
      </c>
      <c r="ED6" s="12">
        <f t="shared" si="118"/>
        <v>44928</v>
      </c>
      <c r="EE6" s="24"/>
      <c r="EF6" s="37"/>
      <c r="EG6" s="37"/>
      <c r="EH6" s="37"/>
      <c r="EI6" s="37"/>
      <c r="EJ6" s="37"/>
      <c r="EK6" s="37"/>
    </row>
    <row r="7" spans="1:141" ht="11.25" customHeight="1">
      <c r="A7" s="4" t="s">
        <v>63</v>
      </c>
      <c r="B7" s="4" t="s">
        <v>65</v>
      </c>
      <c r="C7" s="3">
        <f t="shared" si="0"/>
        <v>29</v>
      </c>
      <c r="D7" s="49">
        <f t="shared" si="1"/>
        <v>51</v>
      </c>
      <c r="E7" s="41"/>
      <c r="F7" s="5">
        <f t="shared" si="2"/>
        <v>44541</v>
      </c>
      <c r="G7" s="5">
        <f t="shared" si="3"/>
        <v>44546</v>
      </c>
      <c r="H7" s="28">
        <f t="shared" si="4"/>
        <v>44546</v>
      </c>
      <c r="I7" s="5">
        <f t="shared" si="5"/>
        <v>44550</v>
      </c>
      <c r="J7" s="5">
        <f t="shared" si="6"/>
        <v>44579</v>
      </c>
      <c r="K7" s="5">
        <f t="shared" si="7"/>
        <v>44579</v>
      </c>
      <c r="L7" s="5">
        <f t="shared" si="169"/>
        <v>44584</v>
      </c>
      <c r="M7" s="5">
        <f t="shared" si="170"/>
        <v>44587</v>
      </c>
      <c r="N7" s="12">
        <f t="shared" si="10"/>
        <v>44592</v>
      </c>
      <c r="O7" s="24"/>
      <c r="P7" s="5">
        <f t="shared" si="171"/>
        <v>44569</v>
      </c>
      <c r="Q7" s="5">
        <f t="shared" si="12"/>
        <v>44574</v>
      </c>
      <c r="R7" s="28">
        <f t="shared" si="172"/>
        <v>44574</v>
      </c>
      <c r="S7" s="5">
        <f t="shared" si="14"/>
        <v>44578</v>
      </c>
      <c r="T7" s="5">
        <f t="shared" si="15"/>
        <v>44607</v>
      </c>
      <c r="U7" s="5">
        <f t="shared" si="16"/>
        <v>44607</v>
      </c>
      <c r="V7" s="5">
        <f t="shared" si="173"/>
        <v>44612</v>
      </c>
      <c r="W7" s="5">
        <f t="shared" si="174"/>
        <v>44615</v>
      </c>
      <c r="X7" s="12">
        <f t="shared" si="19"/>
        <v>44620</v>
      </c>
      <c r="Y7" s="24"/>
      <c r="Z7" s="5">
        <f t="shared" si="175"/>
        <v>44597</v>
      </c>
      <c r="AA7" s="5">
        <f t="shared" si="21"/>
        <v>44602</v>
      </c>
      <c r="AB7" s="28">
        <f t="shared" si="176"/>
        <v>44602</v>
      </c>
      <c r="AC7" s="5">
        <f t="shared" si="23"/>
        <v>44606</v>
      </c>
      <c r="AD7" s="5">
        <f t="shared" si="24"/>
        <v>44635</v>
      </c>
      <c r="AE7" s="5">
        <f t="shared" si="25"/>
        <v>44635</v>
      </c>
      <c r="AF7" s="5">
        <f t="shared" si="177"/>
        <v>44640</v>
      </c>
      <c r="AG7" s="5">
        <f t="shared" si="178"/>
        <v>44643</v>
      </c>
      <c r="AH7" s="12">
        <f t="shared" si="28"/>
        <v>44648</v>
      </c>
      <c r="AI7" s="24"/>
      <c r="AJ7" s="5">
        <f t="shared" si="179"/>
        <v>44625</v>
      </c>
      <c r="AK7" s="5">
        <f t="shared" si="30"/>
        <v>44630</v>
      </c>
      <c r="AL7" s="28">
        <f t="shared" si="180"/>
        <v>44630</v>
      </c>
      <c r="AM7" s="5">
        <f t="shared" si="32"/>
        <v>44634</v>
      </c>
      <c r="AN7" s="5">
        <f t="shared" si="33"/>
        <v>44663</v>
      </c>
      <c r="AO7" s="5">
        <f t="shared" si="34"/>
        <v>44663</v>
      </c>
      <c r="AP7" s="5">
        <f t="shared" si="181"/>
        <v>44668</v>
      </c>
      <c r="AQ7" s="5">
        <f t="shared" si="182"/>
        <v>44671</v>
      </c>
      <c r="AR7" s="12">
        <f t="shared" si="37"/>
        <v>44676</v>
      </c>
      <c r="AS7" s="24"/>
      <c r="AT7" s="5">
        <f t="shared" si="183"/>
        <v>44653</v>
      </c>
      <c r="AU7" s="5">
        <f t="shared" si="39"/>
        <v>44658</v>
      </c>
      <c r="AV7" s="28">
        <f t="shared" si="184"/>
        <v>44658</v>
      </c>
      <c r="AW7" s="5">
        <f t="shared" si="41"/>
        <v>44662</v>
      </c>
      <c r="AX7" s="5">
        <f t="shared" si="42"/>
        <v>44691</v>
      </c>
      <c r="AY7" s="5">
        <f t="shared" si="43"/>
        <v>44691</v>
      </c>
      <c r="AZ7" s="5">
        <f t="shared" si="185"/>
        <v>44696</v>
      </c>
      <c r="BA7" s="5">
        <f t="shared" si="186"/>
        <v>44699</v>
      </c>
      <c r="BB7" s="12">
        <f t="shared" si="46"/>
        <v>44704</v>
      </c>
      <c r="BC7" s="24"/>
      <c r="BD7" s="5">
        <f t="shared" si="187"/>
        <v>44681</v>
      </c>
      <c r="BE7" s="5">
        <f t="shared" si="48"/>
        <v>44686</v>
      </c>
      <c r="BF7" s="28">
        <f t="shared" si="188"/>
        <v>44686</v>
      </c>
      <c r="BG7" s="5">
        <f t="shared" si="50"/>
        <v>44690</v>
      </c>
      <c r="BH7" s="5">
        <f t="shared" si="51"/>
        <v>44719</v>
      </c>
      <c r="BI7" s="5">
        <f t="shared" si="52"/>
        <v>44719</v>
      </c>
      <c r="BJ7" s="5">
        <f t="shared" si="189"/>
        <v>44724</v>
      </c>
      <c r="BK7" s="5">
        <f t="shared" si="190"/>
        <v>44727</v>
      </c>
      <c r="BL7" s="12">
        <f t="shared" si="55"/>
        <v>44732</v>
      </c>
      <c r="BM7" s="24"/>
      <c r="BN7" s="5">
        <f t="shared" si="191"/>
        <v>44709</v>
      </c>
      <c r="BO7" s="5">
        <f t="shared" si="57"/>
        <v>44714</v>
      </c>
      <c r="BP7" s="28">
        <f t="shared" si="192"/>
        <v>44714</v>
      </c>
      <c r="BQ7" s="5">
        <f t="shared" si="59"/>
        <v>44718</v>
      </c>
      <c r="BR7" s="5">
        <f t="shared" si="60"/>
        <v>44747</v>
      </c>
      <c r="BS7" s="5">
        <f t="shared" si="61"/>
        <v>44747</v>
      </c>
      <c r="BT7" s="5">
        <f t="shared" si="193"/>
        <v>44752</v>
      </c>
      <c r="BU7" s="5">
        <f t="shared" si="194"/>
        <v>44755</v>
      </c>
      <c r="BV7" s="12">
        <f t="shared" si="64"/>
        <v>44760</v>
      </c>
      <c r="BW7" s="24"/>
      <c r="BX7" s="5">
        <f t="shared" si="195"/>
        <v>44737</v>
      </c>
      <c r="BY7" s="5">
        <f t="shared" si="66"/>
        <v>44742</v>
      </c>
      <c r="BZ7" s="28">
        <f t="shared" si="196"/>
        <v>44742</v>
      </c>
      <c r="CA7" s="5">
        <f t="shared" si="68"/>
        <v>44746</v>
      </c>
      <c r="CB7" s="5">
        <f t="shared" si="69"/>
        <v>44775</v>
      </c>
      <c r="CC7" s="5">
        <f t="shared" si="70"/>
        <v>44775</v>
      </c>
      <c r="CD7" s="5">
        <f t="shared" si="197"/>
        <v>44780</v>
      </c>
      <c r="CE7" s="5">
        <f t="shared" si="198"/>
        <v>44783</v>
      </c>
      <c r="CF7" s="12">
        <f t="shared" si="73"/>
        <v>44788</v>
      </c>
      <c r="CG7" s="24"/>
      <c r="CH7" s="5">
        <f t="shared" si="199"/>
        <v>44765</v>
      </c>
      <c r="CI7" s="5">
        <f t="shared" si="75"/>
        <v>44770</v>
      </c>
      <c r="CJ7" s="28">
        <f t="shared" si="200"/>
        <v>44770</v>
      </c>
      <c r="CK7" s="5">
        <f t="shared" si="77"/>
        <v>44774</v>
      </c>
      <c r="CL7" s="5">
        <f t="shared" si="78"/>
        <v>44803</v>
      </c>
      <c r="CM7" s="5">
        <f t="shared" si="79"/>
        <v>44803</v>
      </c>
      <c r="CN7" s="5">
        <f t="shared" si="201"/>
        <v>44808</v>
      </c>
      <c r="CO7" s="5">
        <f t="shared" si="202"/>
        <v>44811</v>
      </c>
      <c r="CP7" s="12">
        <f t="shared" si="82"/>
        <v>44816</v>
      </c>
      <c r="CQ7" s="24"/>
      <c r="CR7" s="5">
        <f t="shared" si="203"/>
        <v>44793</v>
      </c>
      <c r="CS7" s="5">
        <f t="shared" si="84"/>
        <v>44798</v>
      </c>
      <c r="CT7" s="28">
        <f t="shared" si="204"/>
        <v>44798</v>
      </c>
      <c r="CU7" s="5">
        <f t="shared" si="86"/>
        <v>44802</v>
      </c>
      <c r="CV7" s="5">
        <f t="shared" si="87"/>
        <v>44831</v>
      </c>
      <c r="CW7" s="5">
        <f t="shared" si="88"/>
        <v>44831</v>
      </c>
      <c r="CX7" s="5">
        <f t="shared" si="205"/>
        <v>44836</v>
      </c>
      <c r="CY7" s="5">
        <f t="shared" si="206"/>
        <v>44839</v>
      </c>
      <c r="CZ7" s="12">
        <f t="shared" si="91"/>
        <v>44844</v>
      </c>
      <c r="DA7" s="24"/>
      <c r="DB7" s="5">
        <f t="shared" si="207"/>
        <v>44821</v>
      </c>
      <c r="DC7" s="5">
        <f t="shared" si="93"/>
        <v>44826</v>
      </c>
      <c r="DD7" s="28">
        <f t="shared" si="208"/>
        <v>44826</v>
      </c>
      <c r="DE7" s="5">
        <f t="shared" si="95"/>
        <v>44830</v>
      </c>
      <c r="DF7" s="5">
        <f t="shared" si="96"/>
        <v>44859</v>
      </c>
      <c r="DG7" s="5">
        <f t="shared" si="97"/>
        <v>44859</v>
      </c>
      <c r="DH7" s="5">
        <f t="shared" si="209"/>
        <v>44864</v>
      </c>
      <c r="DI7" s="5">
        <f t="shared" si="210"/>
        <v>44867</v>
      </c>
      <c r="DJ7" s="12">
        <f t="shared" si="100"/>
        <v>44872</v>
      </c>
      <c r="DK7" s="24"/>
      <c r="DL7" s="5">
        <f t="shared" si="211"/>
        <v>44849</v>
      </c>
      <c r="DM7" s="5">
        <f t="shared" si="102"/>
        <v>44854</v>
      </c>
      <c r="DN7" s="28">
        <f t="shared" si="212"/>
        <v>44854</v>
      </c>
      <c r="DO7" s="5">
        <f t="shared" si="104"/>
        <v>44858</v>
      </c>
      <c r="DP7" s="5">
        <f t="shared" si="105"/>
        <v>44887</v>
      </c>
      <c r="DQ7" s="5">
        <f t="shared" si="106"/>
        <v>44887</v>
      </c>
      <c r="DR7" s="5">
        <f t="shared" si="213"/>
        <v>44892</v>
      </c>
      <c r="DS7" s="5">
        <f t="shared" si="214"/>
        <v>44895</v>
      </c>
      <c r="DT7" s="12">
        <f t="shared" si="109"/>
        <v>44900</v>
      </c>
      <c r="DU7" s="24"/>
      <c r="DV7" s="5">
        <f t="shared" si="215"/>
        <v>44877</v>
      </c>
      <c r="DW7" s="5">
        <f t="shared" si="111"/>
        <v>44882</v>
      </c>
      <c r="DX7" s="28">
        <f t="shared" si="216"/>
        <v>44882</v>
      </c>
      <c r="DY7" s="5">
        <f t="shared" si="113"/>
        <v>44886</v>
      </c>
      <c r="DZ7" s="5">
        <f t="shared" si="114"/>
        <v>44915</v>
      </c>
      <c r="EA7" s="5">
        <f t="shared" si="115"/>
        <v>44915</v>
      </c>
      <c r="EB7" s="5">
        <f t="shared" si="217"/>
        <v>44920</v>
      </c>
      <c r="EC7" s="5">
        <f t="shared" si="218"/>
        <v>44923</v>
      </c>
      <c r="ED7" s="12">
        <f t="shared" si="118"/>
        <v>44928</v>
      </c>
      <c r="EE7" s="24"/>
      <c r="EF7" s="37"/>
      <c r="EG7" s="37"/>
      <c r="EH7" s="37"/>
      <c r="EI7" s="37"/>
      <c r="EJ7" s="37"/>
      <c r="EK7" s="37"/>
    </row>
    <row r="8" spans="1:141" ht="11.25" customHeight="1">
      <c r="A8" s="4" t="s">
        <v>66</v>
      </c>
      <c r="B8" s="4" t="s">
        <v>65</v>
      </c>
      <c r="C8" s="3">
        <f t="shared" si="0"/>
        <v>25</v>
      </c>
      <c r="D8" s="49">
        <f t="shared" si="1"/>
        <v>47</v>
      </c>
      <c r="E8" s="41"/>
      <c r="F8" s="5">
        <f t="shared" si="2"/>
        <v>44545</v>
      </c>
      <c r="G8" s="5">
        <f t="shared" si="3"/>
        <v>44550</v>
      </c>
      <c r="H8" s="28">
        <f t="shared" si="4"/>
        <v>44550</v>
      </c>
      <c r="I8" s="5">
        <f t="shared" si="5"/>
        <v>44554</v>
      </c>
      <c r="J8" s="5">
        <f t="shared" si="6"/>
        <v>44579</v>
      </c>
      <c r="K8" s="5">
        <f t="shared" si="7"/>
        <v>44579</v>
      </c>
      <c r="L8" s="5">
        <f t="shared" si="169"/>
        <v>44584</v>
      </c>
      <c r="M8" s="5">
        <f t="shared" si="170"/>
        <v>44587</v>
      </c>
      <c r="N8" s="12">
        <f t="shared" si="10"/>
        <v>44592</v>
      </c>
      <c r="O8" s="24"/>
      <c r="P8" s="5">
        <f t="shared" si="171"/>
        <v>44573</v>
      </c>
      <c r="Q8" s="5">
        <f t="shared" si="12"/>
        <v>44578</v>
      </c>
      <c r="R8" s="28">
        <f t="shared" si="172"/>
        <v>44578</v>
      </c>
      <c r="S8" s="5">
        <f t="shared" si="14"/>
        <v>44582</v>
      </c>
      <c r="T8" s="5">
        <f t="shared" si="15"/>
        <v>44607</v>
      </c>
      <c r="U8" s="5">
        <f t="shared" si="16"/>
        <v>44607</v>
      </c>
      <c r="V8" s="5">
        <f t="shared" si="173"/>
        <v>44612</v>
      </c>
      <c r="W8" s="5">
        <f t="shared" si="174"/>
        <v>44615</v>
      </c>
      <c r="X8" s="12">
        <f t="shared" si="19"/>
        <v>44620</v>
      </c>
      <c r="Y8" s="24"/>
      <c r="Z8" s="5">
        <f t="shared" si="175"/>
        <v>44601</v>
      </c>
      <c r="AA8" s="5">
        <f t="shared" si="21"/>
        <v>44606</v>
      </c>
      <c r="AB8" s="28">
        <f t="shared" si="176"/>
        <v>44606</v>
      </c>
      <c r="AC8" s="5">
        <f t="shared" si="23"/>
        <v>44610</v>
      </c>
      <c r="AD8" s="5">
        <f t="shared" si="24"/>
        <v>44635</v>
      </c>
      <c r="AE8" s="5">
        <f t="shared" si="25"/>
        <v>44635</v>
      </c>
      <c r="AF8" s="5">
        <f t="shared" si="177"/>
        <v>44640</v>
      </c>
      <c r="AG8" s="5">
        <f t="shared" si="178"/>
        <v>44643</v>
      </c>
      <c r="AH8" s="12">
        <f t="shared" si="28"/>
        <v>44648</v>
      </c>
      <c r="AI8" s="24"/>
      <c r="AJ8" s="5">
        <f t="shared" si="179"/>
        <v>44629</v>
      </c>
      <c r="AK8" s="5">
        <f t="shared" si="30"/>
        <v>44634</v>
      </c>
      <c r="AL8" s="28">
        <f t="shared" si="180"/>
        <v>44634</v>
      </c>
      <c r="AM8" s="5">
        <f t="shared" si="32"/>
        <v>44638</v>
      </c>
      <c r="AN8" s="5">
        <f t="shared" si="33"/>
        <v>44663</v>
      </c>
      <c r="AO8" s="5">
        <f t="shared" si="34"/>
        <v>44663</v>
      </c>
      <c r="AP8" s="5">
        <f t="shared" si="181"/>
        <v>44668</v>
      </c>
      <c r="AQ8" s="5">
        <f t="shared" si="182"/>
        <v>44671</v>
      </c>
      <c r="AR8" s="12">
        <f t="shared" si="37"/>
        <v>44676</v>
      </c>
      <c r="AS8" s="24"/>
      <c r="AT8" s="5">
        <f t="shared" si="183"/>
        <v>44657</v>
      </c>
      <c r="AU8" s="5">
        <f t="shared" si="39"/>
        <v>44662</v>
      </c>
      <c r="AV8" s="28">
        <f t="shared" si="184"/>
        <v>44662</v>
      </c>
      <c r="AW8" s="5">
        <f t="shared" si="41"/>
        <v>44666</v>
      </c>
      <c r="AX8" s="5">
        <f t="shared" si="42"/>
        <v>44691</v>
      </c>
      <c r="AY8" s="5">
        <f t="shared" si="43"/>
        <v>44691</v>
      </c>
      <c r="AZ8" s="5">
        <f t="shared" si="185"/>
        <v>44696</v>
      </c>
      <c r="BA8" s="5">
        <f t="shared" si="186"/>
        <v>44699</v>
      </c>
      <c r="BB8" s="12">
        <f t="shared" si="46"/>
        <v>44704</v>
      </c>
      <c r="BC8" s="24"/>
      <c r="BD8" s="5">
        <f t="shared" si="187"/>
        <v>44685</v>
      </c>
      <c r="BE8" s="5">
        <f t="shared" si="48"/>
        <v>44690</v>
      </c>
      <c r="BF8" s="28">
        <f t="shared" si="188"/>
        <v>44690</v>
      </c>
      <c r="BG8" s="5">
        <f t="shared" si="50"/>
        <v>44694</v>
      </c>
      <c r="BH8" s="5">
        <f t="shared" si="51"/>
        <v>44719</v>
      </c>
      <c r="BI8" s="5">
        <f t="shared" si="52"/>
        <v>44719</v>
      </c>
      <c r="BJ8" s="5">
        <f t="shared" si="189"/>
        <v>44724</v>
      </c>
      <c r="BK8" s="5">
        <f t="shared" si="190"/>
        <v>44727</v>
      </c>
      <c r="BL8" s="12">
        <f t="shared" si="55"/>
        <v>44732</v>
      </c>
      <c r="BM8" s="24"/>
      <c r="BN8" s="5">
        <f t="shared" si="191"/>
        <v>44713</v>
      </c>
      <c r="BO8" s="5">
        <f t="shared" si="57"/>
        <v>44718</v>
      </c>
      <c r="BP8" s="28">
        <f t="shared" si="192"/>
        <v>44718</v>
      </c>
      <c r="BQ8" s="5">
        <f t="shared" si="59"/>
        <v>44722</v>
      </c>
      <c r="BR8" s="5">
        <f t="shared" si="60"/>
        <v>44747</v>
      </c>
      <c r="BS8" s="5">
        <f t="shared" si="61"/>
        <v>44747</v>
      </c>
      <c r="BT8" s="5">
        <f t="shared" si="193"/>
        <v>44752</v>
      </c>
      <c r="BU8" s="5">
        <f t="shared" si="194"/>
        <v>44755</v>
      </c>
      <c r="BV8" s="12">
        <f t="shared" si="64"/>
        <v>44760</v>
      </c>
      <c r="BW8" s="24"/>
      <c r="BX8" s="5">
        <f t="shared" si="195"/>
        <v>44741</v>
      </c>
      <c r="BY8" s="5">
        <f t="shared" si="66"/>
        <v>44746</v>
      </c>
      <c r="BZ8" s="28">
        <f t="shared" si="196"/>
        <v>44746</v>
      </c>
      <c r="CA8" s="5">
        <f t="shared" si="68"/>
        <v>44750</v>
      </c>
      <c r="CB8" s="5">
        <f t="shared" si="69"/>
        <v>44775</v>
      </c>
      <c r="CC8" s="5">
        <f t="shared" si="70"/>
        <v>44775</v>
      </c>
      <c r="CD8" s="5">
        <f t="shared" si="197"/>
        <v>44780</v>
      </c>
      <c r="CE8" s="5">
        <f t="shared" si="198"/>
        <v>44783</v>
      </c>
      <c r="CF8" s="12">
        <f t="shared" si="73"/>
        <v>44788</v>
      </c>
      <c r="CG8" s="24"/>
      <c r="CH8" s="5">
        <f t="shared" si="199"/>
        <v>44769</v>
      </c>
      <c r="CI8" s="5">
        <f t="shared" si="75"/>
        <v>44774</v>
      </c>
      <c r="CJ8" s="28">
        <f t="shared" si="200"/>
        <v>44774</v>
      </c>
      <c r="CK8" s="5">
        <f t="shared" si="77"/>
        <v>44778</v>
      </c>
      <c r="CL8" s="5">
        <f t="shared" si="78"/>
        <v>44803</v>
      </c>
      <c r="CM8" s="5">
        <f t="shared" si="79"/>
        <v>44803</v>
      </c>
      <c r="CN8" s="5">
        <f t="shared" si="201"/>
        <v>44808</v>
      </c>
      <c r="CO8" s="5">
        <f t="shared" si="202"/>
        <v>44811</v>
      </c>
      <c r="CP8" s="12">
        <f t="shared" si="82"/>
        <v>44816</v>
      </c>
      <c r="CQ8" s="24"/>
      <c r="CR8" s="5">
        <f t="shared" si="203"/>
        <v>44797</v>
      </c>
      <c r="CS8" s="5">
        <f t="shared" si="84"/>
        <v>44802</v>
      </c>
      <c r="CT8" s="28">
        <f t="shared" si="204"/>
        <v>44802</v>
      </c>
      <c r="CU8" s="5">
        <f t="shared" si="86"/>
        <v>44806</v>
      </c>
      <c r="CV8" s="5">
        <f t="shared" si="87"/>
        <v>44831</v>
      </c>
      <c r="CW8" s="5">
        <f t="shared" si="88"/>
        <v>44831</v>
      </c>
      <c r="CX8" s="5">
        <f t="shared" si="205"/>
        <v>44836</v>
      </c>
      <c r="CY8" s="5">
        <f t="shared" si="206"/>
        <v>44839</v>
      </c>
      <c r="CZ8" s="12">
        <f t="shared" si="91"/>
        <v>44844</v>
      </c>
      <c r="DA8" s="24"/>
      <c r="DB8" s="5">
        <f t="shared" si="207"/>
        <v>44825</v>
      </c>
      <c r="DC8" s="5">
        <f t="shared" si="93"/>
        <v>44830</v>
      </c>
      <c r="DD8" s="28">
        <f t="shared" si="208"/>
        <v>44830</v>
      </c>
      <c r="DE8" s="5">
        <f t="shared" si="95"/>
        <v>44834</v>
      </c>
      <c r="DF8" s="5">
        <f t="shared" si="96"/>
        <v>44859</v>
      </c>
      <c r="DG8" s="5">
        <f t="shared" si="97"/>
        <v>44859</v>
      </c>
      <c r="DH8" s="5">
        <f t="shared" si="209"/>
        <v>44864</v>
      </c>
      <c r="DI8" s="5">
        <f t="shared" si="210"/>
        <v>44867</v>
      </c>
      <c r="DJ8" s="12">
        <f t="shared" si="100"/>
        <v>44872</v>
      </c>
      <c r="DK8" s="24"/>
      <c r="DL8" s="5">
        <f t="shared" si="211"/>
        <v>44853</v>
      </c>
      <c r="DM8" s="5">
        <f t="shared" si="102"/>
        <v>44858</v>
      </c>
      <c r="DN8" s="28">
        <f t="shared" si="212"/>
        <v>44858</v>
      </c>
      <c r="DO8" s="5">
        <f t="shared" si="104"/>
        <v>44862</v>
      </c>
      <c r="DP8" s="5">
        <f t="shared" si="105"/>
        <v>44887</v>
      </c>
      <c r="DQ8" s="5">
        <f t="shared" si="106"/>
        <v>44887</v>
      </c>
      <c r="DR8" s="5">
        <f t="shared" si="213"/>
        <v>44892</v>
      </c>
      <c r="DS8" s="5">
        <f t="shared" si="214"/>
        <v>44895</v>
      </c>
      <c r="DT8" s="12">
        <f t="shared" si="109"/>
        <v>44900</v>
      </c>
      <c r="DU8" s="24"/>
      <c r="DV8" s="5">
        <f t="shared" si="215"/>
        <v>44881</v>
      </c>
      <c r="DW8" s="5">
        <f t="shared" si="111"/>
        <v>44886</v>
      </c>
      <c r="DX8" s="28">
        <f t="shared" si="216"/>
        <v>44886</v>
      </c>
      <c r="DY8" s="5">
        <f t="shared" si="113"/>
        <v>44890</v>
      </c>
      <c r="DZ8" s="5">
        <f t="shared" si="114"/>
        <v>44915</v>
      </c>
      <c r="EA8" s="5">
        <f t="shared" si="115"/>
        <v>44915</v>
      </c>
      <c r="EB8" s="5">
        <f t="shared" si="217"/>
        <v>44920</v>
      </c>
      <c r="EC8" s="5">
        <f t="shared" si="218"/>
        <v>44923</v>
      </c>
      <c r="ED8" s="12">
        <f t="shared" si="118"/>
        <v>44928</v>
      </c>
      <c r="EE8" s="24"/>
      <c r="EF8" s="37"/>
      <c r="EG8" s="37"/>
      <c r="EH8" s="37"/>
      <c r="EI8" s="37"/>
      <c r="EJ8" s="37"/>
      <c r="EK8" s="37"/>
    </row>
    <row r="9" spans="1:141" ht="11.25" customHeight="1">
      <c r="A9" s="4" t="s">
        <v>159</v>
      </c>
      <c r="B9" s="4" t="s">
        <v>65</v>
      </c>
      <c r="C9" s="3" t="e">
        <f t="shared" si="0"/>
        <v>#N/A</v>
      </c>
      <c r="D9" s="49" t="e">
        <f t="shared" si="1"/>
        <v>#N/A</v>
      </c>
      <c r="E9" s="41"/>
      <c r="F9" s="5" t="e">
        <f t="shared" si="2"/>
        <v>#N/A</v>
      </c>
      <c r="G9" s="5" t="e">
        <f t="shared" ref="G9:G12" si="219">H9</f>
        <v>#N/A</v>
      </c>
      <c r="H9" s="28" t="e">
        <f t="shared" ref="H9:H12" si="220">I9-OriginLoad</f>
        <v>#N/A</v>
      </c>
      <c r="I9" s="5" t="e">
        <f t="shared" ref="I9:I12" si="221">J9-$C9</f>
        <v>#N/A</v>
      </c>
      <c r="J9" s="5">
        <f t="shared" ref="J9:J12" si="222">K9</f>
        <v>44579</v>
      </c>
      <c r="K9" s="5">
        <f t="shared" si="7"/>
        <v>44579</v>
      </c>
      <c r="L9" s="5">
        <f t="shared" si="169"/>
        <v>44584</v>
      </c>
      <c r="M9" s="5">
        <f t="shared" si="170"/>
        <v>44587</v>
      </c>
      <c r="N9" s="12">
        <f t="shared" si="10"/>
        <v>44592</v>
      </c>
      <c r="O9" s="24"/>
      <c r="P9" s="5" t="e">
        <f t="shared" si="171"/>
        <v>#N/A</v>
      </c>
      <c r="Q9" s="5" t="e">
        <f t="shared" ref="Q9:Q12" si="223">R9</f>
        <v>#N/A</v>
      </c>
      <c r="R9" s="28" t="e">
        <f t="shared" si="172"/>
        <v>#N/A</v>
      </c>
      <c r="S9" s="5" t="e">
        <f t="shared" ref="S9:S12" si="224">T9-$C9</f>
        <v>#N/A</v>
      </c>
      <c r="T9" s="5">
        <f t="shared" ref="T9:T12" si="225">U9</f>
        <v>44607</v>
      </c>
      <c r="U9" s="5">
        <f t="shared" si="16"/>
        <v>44607</v>
      </c>
      <c r="V9" s="5">
        <f t="shared" si="173"/>
        <v>44612</v>
      </c>
      <c r="W9" s="5">
        <f t="shared" si="174"/>
        <v>44615</v>
      </c>
      <c r="X9" s="12">
        <f t="shared" si="19"/>
        <v>44620</v>
      </c>
      <c r="Y9" s="24"/>
      <c r="Z9" s="5" t="e">
        <f t="shared" si="175"/>
        <v>#N/A</v>
      </c>
      <c r="AA9" s="5" t="e">
        <f t="shared" ref="AA9:AA12" si="226">AB9</f>
        <v>#N/A</v>
      </c>
      <c r="AB9" s="28" t="e">
        <f t="shared" si="176"/>
        <v>#N/A</v>
      </c>
      <c r="AC9" s="5" t="e">
        <f t="shared" ref="AC9:AC12" si="227">AD9-$C9</f>
        <v>#N/A</v>
      </c>
      <c r="AD9" s="5">
        <f t="shared" ref="AD9:AD12" si="228">AE9</f>
        <v>44635</v>
      </c>
      <c r="AE9" s="5">
        <f t="shared" si="25"/>
        <v>44635</v>
      </c>
      <c r="AF9" s="5">
        <f t="shared" si="177"/>
        <v>44640</v>
      </c>
      <c r="AG9" s="5">
        <f t="shared" si="178"/>
        <v>44643</v>
      </c>
      <c r="AH9" s="12">
        <f t="shared" si="28"/>
        <v>44648</v>
      </c>
      <c r="AI9" s="24"/>
      <c r="AJ9" s="5" t="e">
        <f t="shared" si="179"/>
        <v>#N/A</v>
      </c>
      <c r="AK9" s="5" t="e">
        <f t="shared" ref="AK9:AK12" si="229">AL9</f>
        <v>#N/A</v>
      </c>
      <c r="AL9" s="28" t="e">
        <f t="shared" si="180"/>
        <v>#N/A</v>
      </c>
      <c r="AM9" s="5" t="e">
        <f t="shared" ref="AM9:AM12" si="230">AN9-$C9</f>
        <v>#N/A</v>
      </c>
      <c r="AN9" s="5">
        <f t="shared" ref="AN9:AN12" si="231">AO9</f>
        <v>44663</v>
      </c>
      <c r="AO9" s="5">
        <f t="shared" si="34"/>
        <v>44663</v>
      </c>
      <c r="AP9" s="5">
        <f t="shared" si="181"/>
        <v>44668</v>
      </c>
      <c r="AQ9" s="5">
        <f t="shared" si="182"/>
        <v>44671</v>
      </c>
      <c r="AR9" s="12">
        <f t="shared" si="37"/>
        <v>44676</v>
      </c>
      <c r="AS9" s="24"/>
      <c r="AT9" s="5" t="e">
        <f t="shared" si="183"/>
        <v>#N/A</v>
      </c>
      <c r="AU9" s="5" t="e">
        <f t="shared" ref="AU9:AU12" si="232">AV9</f>
        <v>#N/A</v>
      </c>
      <c r="AV9" s="28" t="e">
        <f t="shared" si="184"/>
        <v>#N/A</v>
      </c>
      <c r="AW9" s="5" t="e">
        <f t="shared" ref="AW9:AW12" si="233">AX9-$C9</f>
        <v>#N/A</v>
      </c>
      <c r="AX9" s="5">
        <f t="shared" ref="AX9:AX12" si="234">AY9</f>
        <v>44691</v>
      </c>
      <c r="AY9" s="5">
        <f t="shared" si="43"/>
        <v>44691</v>
      </c>
      <c r="AZ9" s="5">
        <f t="shared" si="185"/>
        <v>44696</v>
      </c>
      <c r="BA9" s="5">
        <f t="shared" si="186"/>
        <v>44699</v>
      </c>
      <c r="BB9" s="12">
        <f t="shared" si="46"/>
        <v>44704</v>
      </c>
      <c r="BC9" s="24"/>
      <c r="BD9" s="5" t="e">
        <f t="shared" si="187"/>
        <v>#N/A</v>
      </c>
      <c r="BE9" s="5" t="e">
        <f t="shared" ref="BE9:BE12" si="235">BF9</f>
        <v>#N/A</v>
      </c>
      <c r="BF9" s="28" t="e">
        <f t="shared" si="188"/>
        <v>#N/A</v>
      </c>
      <c r="BG9" s="5" t="e">
        <f t="shared" ref="BG9:BG12" si="236">BH9-$C9</f>
        <v>#N/A</v>
      </c>
      <c r="BH9" s="5">
        <f t="shared" ref="BH9:BH12" si="237">BI9</f>
        <v>44719</v>
      </c>
      <c r="BI9" s="5">
        <f t="shared" si="52"/>
        <v>44719</v>
      </c>
      <c r="BJ9" s="5">
        <f t="shared" si="189"/>
        <v>44724</v>
      </c>
      <c r="BK9" s="5">
        <f t="shared" si="190"/>
        <v>44727</v>
      </c>
      <c r="BL9" s="12">
        <f t="shared" si="55"/>
        <v>44732</v>
      </c>
      <c r="BM9" s="24"/>
      <c r="BN9" s="5" t="e">
        <f t="shared" si="191"/>
        <v>#N/A</v>
      </c>
      <c r="BO9" s="5" t="e">
        <f t="shared" ref="BO9:BO12" si="238">BP9</f>
        <v>#N/A</v>
      </c>
      <c r="BP9" s="28" t="e">
        <f t="shared" si="192"/>
        <v>#N/A</v>
      </c>
      <c r="BQ9" s="5" t="e">
        <f t="shared" ref="BQ9:BQ12" si="239">BR9-$C9</f>
        <v>#N/A</v>
      </c>
      <c r="BR9" s="5">
        <f t="shared" ref="BR9:BR12" si="240">BS9</f>
        <v>44747</v>
      </c>
      <c r="BS9" s="5">
        <f t="shared" si="61"/>
        <v>44747</v>
      </c>
      <c r="BT9" s="5">
        <f t="shared" si="193"/>
        <v>44752</v>
      </c>
      <c r="BU9" s="5">
        <f t="shared" si="194"/>
        <v>44755</v>
      </c>
      <c r="BV9" s="12">
        <f t="shared" si="64"/>
        <v>44760</v>
      </c>
      <c r="BW9" s="24"/>
      <c r="BX9" s="5" t="e">
        <f t="shared" si="195"/>
        <v>#N/A</v>
      </c>
      <c r="BY9" s="5" t="e">
        <f t="shared" ref="BY9:BY12" si="241">BZ9</f>
        <v>#N/A</v>
      </c>
      <c r="BZ9" s="28" t="e">
        <f t="shared" si="196"/>
        <v>#N/A</v>
      </c>
      <c r="CA9" s="5" t="e">
        <f t="shared" ref="CA9:CA12" si="242">CB9-$C9</f>
        <v>#N/A</v>
      </c>
      <c r="CB9" s="5">
        <f t="shared" ref="CB9:CB12" si="243">CC9</f>
        <v>44775</v>
      </c>
      <c r="CC9" s="5">
        <f t="shared" si="70"/>
        <v>44775</v>
      </c>
      <c r="CD9" s="5">
        <f t="shared" si="197"/>
        <v>44780</v>
      </c>
      <c r="CE9" s="5">
        <f t="shared" si="198"/>
        <v>44783</v>
      </c>
      <c r="CF9" s="12">
        <f t="shared" si="73"/>
        <v>44788</v>
      </c>
      <c r="CG9" s="24"/>
      <c r="CH9" s="5" t="e">
        <f t="shared" si="199"/>
        <v>#N/A</v>
      </c>
      <c r="CI9" s="5" t="e">
        <f t="shared" ref="CI9:CI12" si="244">CJ9</f>
        <v>#N/A</v>
      </c>
      <c r="CJ9" s="28" t="e">
        <f t="shared" si="200"/>
        <v>#N/A</v>
      </c>
      <c r="CK9" s="5" t="e">
        <f t="shared" ref="CK9:CK12" si="245">CL9-$C9</f>
        <v>#N/A</v>
      </c>
      <c r="CL9" s="5">
        <f t="shared" ref="CL9:CL12" si="246">CM9</f>
        <v>44803</v>
      </c>
      <c r="CM9" s="5">
        <f t="shared" si="79"/>
        <v>44803</v>
      </c>
      <c r="CN9" s="5">
        <f t="shared" si="201"/>
        <v>44808</v>
      </c>
      <c r="CO9" s="5">
        <f t="shared" si="202"/>
        <v>44811</v>
      </c>
      <c r="CP9" s="12">
        <f t="shared" si="82"/>
        <v>44816</v>
      </c>
      <c r="CQ9" s="24"/>
      <c r="CR9" s="5" t="e">
        <f t="shared" si="203"/>
        <v>#N/A</v>
      </c>
      <c r="CS9" s="5" t="e">
        <f t="shared" ref="CS9:CS12" si="247">CT9</f>
        <v>#N/A</v>
      </c>
      <c r="CT9" s="28" t="e">
        <f t="shared" si="204"/>
        <v>#N/A</v>
      </c>
      <c r="CU9" s="5" t="e">
        <f t="shared" ref="CU9:CU12" si="248">CV9-$C9</f>
        <v>#N/A</v>
      </c>
      <c r="CV9" s="5">
        <f t="shared" ref="CV9:CV12" si="249">CW9</f>
        <v>44831</v>
      </c>
      <c r="CW9" s="5">
        <f t="shared" si="88"/>
        <v>44831</v>
      </c>
      <c r="CX9" s="5">
        <f t="shared" si="205"/>
        <v>44836</v>
      </c>
      <c r="CY9" s="5">
        <f t="shared" si="206"/>
        <v>44839</v>
      </c>
      <c r="CZ9" s="12">
        <f t="shared" si="91"/>
        <v>44844</v>
      </c>
      <c r="DA9" s="24"/>
      <c r="DB9" s="5" t="e">
        <f t="shared" si="207"/>
        <v>#N/A</v>
      </c>
      <c r="DC9" s="5" t="e">
        <f t="shared" ref="DC9:DC12" si="250">DD9</f>
        <v>#N/A</v>
      </c>
      <c r="DD9" s="28" t="e">
        <f t="shared" si="208"/>
        <v>#N/A</v>
      </c>
      <c r="DE9" s="5" t="e">
        <f t="shared" ref="DE9:DE12" si="251">DF9-$C9</f>
        <v>#N/A</v>
      </c>
      <c r="DF9" s="5">
        <f t="shared" ref="DF9:DF12" si="252">DG9</f>
        <v>44859</v>
      </c>
      <c r="DG9" s="5">
        <f t="shared" si="97"/>
        <v>44859</v>
      </c>
      <c r="DH9" s="5">
        <f t="shared" si="209"/>
        <v>44864</v>
      </c>
      <c r="DI9" s="5">
        <f t="shared" si="210"/>
        <v>44867</v>
      </c>
      <c r="DJ9" s="12">
        <f t="shared" si="100"/>
        <v>44872</v>
      </c>
      <c r="DK9" s="24"/>
      <c r="DL9" s="5" t="e">
        <f t="shared" si="211"/>
        <v>#N/A</v>
      </c>
      <c r="DM9" s="5" t="e">
        <f t="shared" ref="DM9:DM12" si="253">DN9</f>
        <v>#N/A</v>
      </c>
      <c r="DN9" s="28" t="e">
        <f t="shared" si="212"/>
        <v>#N/A</v>
      </c>
      <c r="DO9" s="5" t="e">
        <f t="shared" ref="DO9:DO12" si="254">DP9-$C9</f>
        <v>#N/A</v>
      </c>
      <c r="DP9" s="5">
        <f t="shared" ref="DP9:DP12" si="255">DQ9</f>
        <v>44887</v>
      </c>
      <c r="DQ9" s="5">
        <f t="shared" si="106"/>
        <v>44887</v>
      </c>
      <c r="DR9" s="5">
        <f t="shared" si="213"/>
        <v>44892</v>
      </c>
      <c r="DS9" s="5">
        <f t="shared" si="214"/>
        <v>44895</v>
      </c>
      <c r="DT9" s="12">
        <f t="shared" si="109"/>
        <v>44900</v>
      </c>
      <c r="DU9" s="24"/>
      <c r="DV9" s="5" t="e">
        <f t="shared" si="215"/>
        <v>#N/A</v>
      </c>
      <c r="DW9" s="5" t="e">
        <f t="shared" ref="DW9:DW12" si="256">DX9</f>
        <v>#N/A</v>
      </c>
      <c r="DX9" s="28" t="e">
        <f t="shared" si="216"/>
        <v>#N/A</v>
      </c>
      <c r="DY9" s="5" t="e">
        <f t="shared" ref="DY9:DY12" si="257">DZ9-$C9</f>
        <v>#N/A</v>
      </c>
      <c r="DZ9" s="5">
        <f t="shared" ref="DZ9:DZ12" si="258">EA9</f>
        <v>44915</v>
      </c>
      <c r="EA9" s="5">
        <f t="shared" si="115"/>
        <v>44915</v>
      </c>
      <c r="EB9" s="5">
        <f t="shared" si="217"/>
        <v>44920</v>
      </c>
      <c r="EC9" s="5">
        <f t="shared" si="218"/>
        <v>44923</v>
      </c>
      <c r="ED9" s="12">
        <f t="shared" si="118"/>
        <v>44928</v>
      </c>
      <c r="EE9" s="24"/>
      <c r="EF9" s="37"/>
      <c r="EG9" s="37"/>
      <c r="EH9" s="37"/>
      <c r="EI9" s="37"/>
      <c r="EJ9" s="37"/>
      <c r="EK9" s="37"/>
    </row>
    <row r="10" spans="1:141" ht="11.25" customHeight="1">
      <c r="A10" s="4" t="s">
        <v>74</v>
      </c>
      <c r="B10" s="4" t="s">
        <v>65</v>
      </c>
      <c r="C10" s="3">
        <f t="shared" si="0"/>
        <v>27</v>
      </c>
      <c r="D10" s="49">
        <f t="shared" si="1"/>
        <v>49</v>
      </c>
      <c r="E10" s="41"/>
      <c r="F10" s="5">
        <f t="shared" si="2"/>
        <v>44543</v>
      </c>
      <c r="G10" s="5">
        <f t="shared" si="219"/>
        <v>44548</v>
      </c>
      <c r="H10" s="28">
        <f t="shared" si="220"/>
        <v>44548</v>
      </c>
      <c r="I10" s="5">
        <f t="shared" si="221"/>
        <v>44552</v>
      </c>
      <c r="J10" s="5">
        <f t="shared" si="222"/>
        <v>44579</v>
      </c>
      <c r="K10" s="5">
        <f t="shared" si="7"/>
        <v>44579</v>
      </c>
      <c r="L10" s="5">
        <f t="shared" si="169"/>
        <v>44584</v>
      </c>
      <c r="M10" s="5">
        <f t="shared" si="170"/>
        <v>44587</v>
      </c>
      <c r="N10" s="12">
        <f t="shared" si="10"/>
        <v>44592</v>
      </c>
      <c r="O10" s="24"/>
      <c r="P10" s="5">
        <f t="shared" si="171"/>
        <v>44571</v>
      </c>
      <c r="Q10" s="5">
        <f t="shared" si="223"/>
        <v>44576</v>
      </c>
      <c r="R10" s="28">
        <f t="shared" si="172"/>
        <v>44576</v>
      </c>
      <c r="S10" s="5">
        <f t="shared" si="224"/>
        <v>44580</v>
      </c>
      <c r="T10" s="5">
        <f t="shared" si="225"/>
        <v>44607</v>
      </c>
      <c r="U10" s="5">
        <f t="shared" si="16"/>
        <v>44607</v>
      </c>
      <c r="V10" s="5">
        <f t="shared" si="173"/>
        <v>44612</v>
      </c>
      <c r="W10" s="5">
        <f t="shared" si="174"/>
        <v>44615</v>
      </c>
      <c r="X10" s="12">
        <f t="shared" si="19"/>
        <v>44620</v>
      </c>
      <c r="Y10" s="24"/>
      <c r="Z10" s="5">
        <f t="shared" si="175"/>
        <v>44599</v>
      </c>
      <c r="AA10" s="5">
        <f t="shared" si="226"/>
        <v>44604</v>
      </c>
      <c r="AB10" s="28">
        <f t="shared" si="176"/>
        <v>44604</v>
      </c>
      <c r="AC10" s="5">
        <f t="shared" si="227"/>
        <v>44608</v>
      </c>
      <c r="AD10" s="5">
        <f t="shared" si="228"/>
        <v>44635</v>
      </c>
      <c r="AE10" s="5">
        <f t="shared" si="25"/>
        <v>44635</v>
      </c>
      <c r="AF10" s="5">
        <f t="shared" si="177"/>
        <v>44640</v>
      </c>
      <c r="AG10" s="5">
        <f t="shared" si="178"/>
        <v>44643</v>
      </c>
      <c r="AH10" s="12">
        <f t="shared" si="28"/>
        <v>44648</v>
      </c>
      <c r="AI10" s="24"/>
      <c r="AJ10" s="5">
        <f t="shared" si="179"/>
        <v>44627</v>
      </c>
      <c r="AK10" s="5">
        <f t="shared" si="229"/>
        <v>44632</v>
      </c>
      <c r="AL10" s="28">
        <f t="shared" si="180"/>
        <v>44632</v>
      </c>
      <c r="AM10" s="5">
        <f t="shared" si="230"/>
        <v>44636</v>
      </c>
      <c r="AN10" s="5">
        <f t="shared" si="231"/>
        <v>44663</v>
      </c>
      <c r="AO10" s="5">
        <f t="shared" si="34"/>
        <v>44663</v>
      </c>
      <c r="AP10" s="5">
        <f t="shared" si="181"/>
        <v>44668</v>
      </c>
      <c r="AQ10" s="5">
        <f t="shared" si="182"/>
        <v>44671</v>
      </c>
      <c r="AR10" s="12">
        <f t="shared" si="37"/>
        <v>44676</v>
      </c>
      <c r="AS10" s="24"/>
      <c r="AT10" s="5">
        <f t="shared" si="183"/>
        <v>44655</v>
      </c>
      <c r="AU10" s="5">
        <f t="shared" si="232"/>
        <v>44660</v>
      </c>
      <c r="AV10" s="28">
        <f t="shared" si="184"/>
        <v>44660</v>
      </c>
      <c r="AW10" s="5">
        <f t="shared" si="233"/>
        <v>44664</v>
      </c>
      <c r="AX10" s="5">
        <f t="shared" si="234"/>
        <v>44691</v>
      </c>
      <c r="AY10" s="5">
        <f t="shared" si="43"/>
        <v>44691</v>
      </c>
      <c r="AZ10" s="5">
        <f t="shared" si="185"/>
        <v>44696</v>
      </c>
      <c r="BA10" s="5">
        <f t="shared" si="186"/>
        <v>44699</v>
      </c>
      <c r="BB10" s="12">
        <f t="shared" si="46"/>
        <v>44704</v>
      </c>
      <c r="BC10" s="24"/>
      <c r="BD10" s="5">
        <f t="shared" si="187"/>
        <v>44683</v>
      </c>
      <c r="BE10" s="5">
        <f t="shared" si="235"/>
        <v>44688</v>
      </c>
      <c r="BF10" s="28">
        <f t="shared" si="188"/>
        <v>44688</v>
      </c>
      <c r="BG10" s="5">
        <f t="shared" si="236"/>
        <v>44692</v>
      </c>
      <c r="BH10" s="5">
        <f t="shared" si="237"/>
        <v>44719</v>
      </c>
      <c r="BI10" s="5">
        <f t="shared" si="52"/>
        <v>44719</v>
      </c>
      <c r="BJ10" s="5">
        <f t="shared" si="189"/>
        <v>44724</v>
      </c>
      <c r="BK10" s="5">
        <f t="shared" si="190"/>
        <v>44727</v>
      </c>
      <c r="BL10" s="12">
        <f t="shared" si="55"/>
        <v>44732</v>
      </c>
      <c r="BM10" s="24"/>
      <c r="BN10" s="5">
        <f t="shared" si="191"/>
        <v>44711</v>
      </c>
      <c r="BO10" s="5">
        <f t="shared" si="238"/>
        <v>44716</v>
      </c>
      <c r="BP10" s="28">
        <f t="shared" si="192"/>
        <v>44716</v>
      </c>
      <c r="BQ10" s="5">
        <f t="shared" si="239"/>
        <v>44720</v>
      </c>
      <c r="BR10" s="5">
        <f t="shared" si="240"/>
        <v>44747</v>
      </c>
      <c r="BS10" s="5">
        <f t="shared" si="61"/>
        <v>44747</v>
      </c>
      <c r="BT10" s="5">
        <f t="shared" si="193"/>
        <v>44752</v>
      </c>
      <c r="BU10" s="5">
        <f t="shared" si="194"/>
        <v>44755</v>
      </c>
      <c r="BV10" s="12">
        <f t="shared" si="64"/>
        <v>44760</v>
      </c>
      <c r="BW10" s="24"/>
      <c r="BX10" s="5">
        <f t="shared" si="195"/>
        <v>44739</v>
      </c>
      <c r="BY10" s="5">
        <f t="shared" si="241"/>
        <v>44744</v>
      </c>
      <c r="BZ10" s="28">
        <f t="shared" si="196"/>
        <v>44744</v>
      </c>
      <c r="CA10" s="5">
        <f t="shared" si="242"/>
        <v>44748</v>
      </c>
      <c r="CB10" s="5">
        <f t="shared" si="243"/>
        <v>44775</v>
      </c>
      <c r="CC10" s="5">
        <f t="shared" si="70"/>
        <v>44775</v>
      </c>
      <c r="CD10" s="5">
        <f t="shared" si="197"/>
        <v>44780</v>
      </c>
      <c r="CE10" s="5">
        <f t="shared" si="198"/>
        <v>44783</v>
      </c>
      <c r="CF10" s="12">
        <f t="shared" si="73"/>
        <v>44788</v>
      </c>
      <c r="CG10" s="24"/>
      <c r="CH10" s="5">
        <f t="shared" si="199"/>
        <v>44767</v>
      </c>
      <c r="CI10" s="5">
        <f t="shared" si="244"/>
        <v>44772</v>
      </c>
      <c r="CJ10" s="28">
        <f t="shared" si="200"/>
        <v>44772</v>
      </c>
      <c r="CK10" s="5">
        <f t="shared" si="245"/>
        <v>44776</v>
      </c>
      <c r="CL10" s="5">
        <f t="shared" si="246"/>
        <v>44803</v>
      </c>
      <c r="CM10" s="5">
        <f t="shared" si="79"/>
        <v>44803</v>
      </c>
      <c r="CN10" s="5">
        <f t="shared" si="201"/>
        <v>44808</v>
      </c>
      <c r="CO10" s="5">
        <f t="shared" si="202"/>
        <v>44811</v>
      </c>
      <c r="CP10" s="12">
        <f t="shared" si="82"/>
        <v>44816</v>
      </c>
      <c r="CQ10" s="24"/>
      <c r="CR10" s="5">
        <f t="shared" si="203"/>
        <v>44795</v>
      </c>
      <c r="CS10" s="5">
        <f t="shared" si="247"/>
        <v>44800</v>
      </c>
      <c r="CT10" s="28">
        <f t="shared" si="204"/>
        <v>44800</v>
      </c>
      <c r="CU10" s="5">
        <f t="shared" si="248"/>
        <v>44804</v>
      </c>
      <c r="CV10" s="5">
        <f t="shared" si="249"/>
        <v>44831</v>
      </c>
      <c r="CW10" s="5">
        <f t="shared" si="88"/>
        <v>44831</v>
      </c>
      <c r="CX10" s="5">
        <f t="shared" si="205"/>
        <v>44836</v>
      </c>
      <c r="CY10" s="5">
        <f t="shared" si="206"/>
        <v>44839</v>
      </c>
      <c r="CZ10" s="12">
        <f t="shared" si="91"/>
        <v>44844</v>
      </c>
      <c r="DA10" s="24"/>
      <c r="DB10" s="5">
        <f t="shared" si="207"/>
        <v>44823</v>
      </c>
      <c r="DC10" s="5">
        <f t="shared" si="250"/>
        <v>44828</v>
      </c>
      <c r="DD10" s="28">
        <f t="shared" si="208"/>
        <v>44828</v>
      </c>
      <c r="DE10" s="5">
        <f t="shared" si="251"/>
        <v>44832</v>
      </c>
      <c r="DF10" s="5">
        <f t="shared" si="252"/>
        <v>44859</v>
      </c>
      <c r="DG10" s="5">
        <f t="shared" si="97"/>
        <v>44859</v>
      </c>
      <c r="DH10" s="5">
        <f t="shared" si="209"/>
        <v>44864</v>
      </c>
      <c r="DI10" s="5">
        <f t="shared" si="210"/>
        <v>44867</v>
      </c>
      <c r="DJ10" s="12">
        <f t="shared" si="100"/>
        <v>44872</v>
      </c>
      <c r="DK10" s="24"/>
      <c r="DL10" s="5">
        <f t="shared" si="211"/>
        <v>44851</v>
      </c>
      <c r="DM10" s="5">
        <f t="shared" si="253"/>
        <v>44856</v>
      </c>
      <c r="DN10" s="28">
        <f t="shared" si="212"/>
        <v>44856</v>
      </c>
      <c r="DO10" s="5">
        <f t="shared" si="254"/>
        <v>44860</v>
      </c>
      <c r="DP10" s="5">
        <f t="shared" si="255"/>
        <v>44887</v>
      </c>
      <c r="DQ10" s="5">
        <f t="shared" si="106"/>
        <v>44887</v>
      </c>
      <c r="DR10" s="5">
        <f t="shared" si="213"/>
        <v>44892</v>
      </c>
      <c r="DS10" s="5">
        <f t="shared" si="214"/>
        <v>44895</v>
      </c>
      <c r="DT10" s="12">
        <f t="shared" si="109"/>
        <v>44900</v>
      </c>
      <c r="DU10" s="24"/>
      <c r="DV10" s="5">
        <f t="shared" si="215"/>
        <v>44879</v>
      </c>
      <c r="DW10" s="5">
        <f t="shared" si="256"/>
        <v>44884</v>
      </c>
      <c r="DX10" s="28">
        <f t="shared" si="216"/>
        <v>44884</v>
      </c>
      <c r="DY10" s="5">
        <f t="shared" si="257"/>
        <v>44888</v>
      </c>
      <c r="DZ10" s="5">
        <f t="shared" si="258"/>
        <v>44915</v>
      </c>
      <c r="EA10" s="5">
        <f t="shared" si="115"/>
        <v>44915</v>
      </c>
      <c r="EB10" s="5">
        <f t="shared" si="217"/>
        <v>44920</v>
      </c>
      <c r="EC10" s="5">
        <f t="shared" si="218"/>
        <v>44923</v>
      </c>
      <c r="ED10" s="12">
        <f t="shared" si="118"/>
        <v>44928</v>
      </c>
      <c r="EE10" s="24"/>
      <c r="EF10" s="37"/>
      <c r="EG10" s="37"/>
      <c r="EH10" s="37"/>
      <c r="EI10" s="37"/>
      <c r="EJ10" s="37"/>
      <c r="EK10" s="37"/>
    </row>
    <row r="11" spans="1:141" ht="11.25" customHeight="1">
      <c r="A11" s="4" t="s">
        <v>78</v>
      </c>
      <c r="B11" s="4" t="s">
        <v>65</v>
      </c>
      <c r="C11" s="3">
        <f t="shared" si="0"/>
        <v>25</v>
      </c>
      <c r="D11" s="49">
        <f t="shared" si="1"/>
        <v>47</v>
      </c>
      <c r="E11" s="41"/>
      <c r="F11" s="5">
        <f t="shared" si="2"/>
        <v>44545</v>
      </c>
      <c r="G11" s="5">
        <f t="shared" si="219"/>
        <v>44550</v>
      </c>
      <c r="H11" s="28">
        <f t="shared" si="220"/>
        <v>44550</v>
      </c>
      <c r="I11" s="5">
        <f t="shared" si="221"/>
        <v>44554</v>
      </c>
      <c r="J11" s="5">
        <f t="shared" si="222"/>
        <v>44579</v>
      </c>
      <c r="K11" s="5">
        <f t="shared" si="7"/>
        <v>44579</v>
      </c>
      <c r="L11" s="5">
        <f t="shared" si="169"/>
        <v>44584</v>
      </c>
      <c r="M11" s="5">
        <f t="shared" si="170"/>
        <v>44587</v>
      </c>
      <c r="N11" s="12">
        <f t="shared" si="10"/>
        <v>44592</v>
      </c>
      <c r="O11" s="24"/>
      <c r="P11" s="5">
        <f t="shared" si="171"/>
        <v>44573</v>
      </c>
      <c r="Q11" s="5">
        <f t="shared" si="223"/>
        <v>44578</v>
      </c>
      <c r="R11" s="28">
        <f t="shared" si="172"/>
        <v>44578</v>
      </c>
      <c r="S11" s="5">
        <f t="shared" si="224"/>
        <v>44582</v>
      </c>
      <c r="T11" s="5">
        <f t="shared" si="225"/>
        <v>44607</v>
      </c>
      <c r="U11" s="5">
        <f t="shared" si="16"/>
        <v>44607</v>
      </c>
      <c r="V11" s="5">
        <f t="shared" si="173"/>
        <v>44612</v>
      </c>
      <c r="W11" s="5">
        <f t="shared" si="174"/>
        <v>44615</v>
      </c>
      <c r="X11" s="12">
        <f t="shared" si="19"/>
        <v>44620</v>
      </c>
      <c r="Y11" s="24"/>
      <c r="Z11" s="5">
        <f t="shared" si="175"/>
        <v>44601</v>
      </c>
      <c r="AA11" s="5">
        <f t="shared" si="226"/>
        <v>44606</v>
      </c>
      <c r="AB11" s="28">
        <f t="shared" si="176"/>
        <v>44606</v>
      </c>
      <c r="AC11" s="5">
        <f t="shared" si="227"/>
        <v>44610</v>
      </c>
      <c r="AD11" s="5">
        <f t="shared" si="228"/>
        <v>44635</v>
      </c>
      <c r="AE11" s="5">
        <f t="shared" si="25"/>
        <v>44635</v>
      </c>
      <c r="AF11" s="5">
        <f t="shared" si="177"/>
        <v>44640</v>
      </c>
      <c r="AG11" s="5">
        <f t="shared" si="178"/>
        <v>44643</v>
      </c>
      <c r="AH11" s="12">
        <f t="shared" si="28"/>
        <v>44648</v>
      </c>
      <c r="AI11" s="24"/>
      <c r="AJ11" s="5">
        <f t="shared" si="179"/>
        <v>44629</v>
      </c>
      <c r="AK11" s="5">
        <f t="shared" si="229"/>
        <v>44634</v>
      </c>
      <c r="AL11" s="28">
        <f t="shared" si="180"/>
        <v>44634</v>
      </c>
      <c r="AM11" s="5">
        <f t="shared" si="230"/>
        <v>44638</v>
      </c>
      <c r="AN11" s="5">
        <f t="shared" si="231"/>
        <v>44663</v>
      </c>
      <c r="AO11" s="5">
        <f t="shared" si="34"/>
        <v>44663</v>
      </c>
      <c r="AP11" s="5">
        <f t="shared" si="181"/>
        <v>44668</v>
      </c>
      <c r="AQ11" s="5">
        <f t="shared" si="182"/>
        <v>44671</v>
      </c>
      <c r="AR11" s="12">
        <f t="shared" si="37"/>
        <v>44676</v>
      </c>
      <c r="AS11" s="24"/>
      <c r="AT11" s="5">
        <f t="shared" si="183"/>
        <v>44657</v>
      </c>
      <c r="AU11" s="5">
        <f t="shared" si="232"/>
        <v>44662</v>
      </c>
      <c r="AV11" s="28">
        <f t="shared" si="184"/>
        <v>44662</v>
      </c>
      <c r="AW11" s="5">
        <f t="shared" si="233"/>
        <v>44666</v>
      </c>
      <c r="AX11" s="5">
        <f t="shared" si="234"/>
        <v>44691</v>
      </c>
      <c r="AY11" s="5">
        <f t="shared" si="43"/>
        <v>44691</v>
      </c>
      <c r="AZ11" s="5">
        <f t="shared" si="185"/>
        <v>44696</v>
      </c>
      <c r="BA11" s="5">
        <f t="shared" si="186"/>
        <v>44699</v>
      </c>
      <c r="BB11" s="12">
        <f t="shared" si="46"/>
        <v>44704</v>
      </c>
      <c r="BC11" s="24"/>
      <c r="BD11" s="5">
        <f t="shared" si="187"/>
        <v>44685</v>
      </c>
      <c r="BE11" s="5">
        <f t="shared" si="235"/>
        <v>44690</v>
      </c>
      <c r="BF11" s="28">
        <f t="shared" si="188"/>
        <v>44690</v>
      </c>
      <c r="BG11" s="5">
        <f t="shared" si="236"/>
        <v>44694</v>
      </c>
      <c r="BH11" s="5">
        <f t="shared" si="237"/>
        <v>44719</v>
      </c>
      <c r="BI11" s="5">
        <f t="shared" si="52"/>
        <v>44719</v>
      </c>
      <c r="BJ11" s="5">
        <f t="shared" si="189"/>
        <v>44724</v>
      </c>
      <c r="BK11" s="5">
        <f t="shared" si="190"/>
        <v>44727</v>
      </c>
      <c r="BL11" s="12">
        <f t="shared" si="55"/>
        <v>44732</v>
      </c>
      <c r="BM11" s="24"/>
      <c r="BN11" s="5">
        <f t="shared" si="191"/>
        <v>44713</v>
      </c>
      <c r="BO11" s="5">
        <f t="shared" si="238"/>
        <v>44718</v>
      </c>
      <c r="BP11" s="28">
        <f t="shared" si="192"/>
        <v>44718</v>
      </c>
      <c r="BQ11" s="5">
        <f t="shared" si="239"/>
        <v>44722</v>
      </c>
      <c r="BR11" s="5">
        <f t="shared" si="240"/>
        <v>44747</v>
      </c>
      <c r="BS11" s="5">
        <f t="shared" si="61"/>
        <v>44747</v>
      </c>
      <c r="BT11" s="5">
        <f t="shared" si="193"/>
        <v>44752</v>
      </c>
      <c r="BU11" s="5">
        <f t="shared" si="194"/>
        <v>44755</v>
      </c>
      <c r="BV11" s="12">
        <f t="shared" si="64"/>
        <v>44760</v>
      </c>
      <c r="BW11" s="24"/>
      <c r="BX11" s="5">
        <f t="shared" si="195"/>
        <v>44741</v>
      </c>
      <c r="BY11" s="5">
        <f t="shared" si="241"/>
        <v>44746</v>
      </c>
      <c r="BZ11" s="28">
        <f t="shared" si="196"/>
        <v>44746</v>
      </c>
      <c r="CA11" s="5">
        <f t="shared" si="242"/>
        <v>44750</v>
      </c>
      <c r="CB11" s="5">
        <f t="shared" si="243"/>
        <v>44775</v>
      </c>
      <c r="CC11" s="5">
        <f t="shared" si="70"/>
        <v>44775</v>
      </c>
      <c r="CD11" s="5">
        <f t="shared" si="197"/>
        <v>44780</v>
      </c>
      <c r="CE11" s="5">
        <f t="shared" si="198"/>
        <v>44783</v>
      </c>
      <c r="CF11" s="12">
        <f t="shared" si="73"/>
        <v>44788</v>
      </c>
      <c r="CG11" s="24"/>
      <c r="CH11" s="5">
        <f t="shared" si="199"/>
        <v>44769</v>
      </c>
      <c r="CI11" s="5">
        <f t="shared" si="244"/>
        <v>44774</v>
      </c>
      <c r="CJ11" s="28">
        <f t="shared" si="200"/>
        <v>44774</v>
      </c>
      <c r="CK11" s="5">
        <f t="shared" si="245"/>
        <v>44778</v>
      </c>
      <c r="CL11" s="5">
        <f t="shared" si="246"/>
        <v>44803</v>
      </c>
      <c r="CM11" s="5">
        <f t="shared" si="79"/>
        <v>44803</v>
      </c>
      <c r="CN11" s="5">
        <f t="shared" si="201"/>
        <v>44808</v>
      </c>
      <c r="CO11" s="5">
        <f t="shared" si="202"/>
        <v>44811</v>
      </c>
      <c r="CP11" s="12">
        <f t="shared" si="82"/>
        <v>44816</v>
      </c>
      <c r="CQ11" s="24"/>
      <c r="CR11" s="5">
        <f t="shared" si="203"/>
        <v>44797</v>
      </c>
      <c r="CS11" s="5">
        <f t="shared" si="247"/>
        <v>44802</v>
      </c>
      <c r="CT11" s="28">
        <f t="shared" si="204"/>
        <v>44802</v>
      </c>
      <c r="CU11" s="5">
        <f t="shared" si="248"/>
        <v>44806</v>
      </c>
      <c r="CV11" s="5">
        <f t="shared" si="249"/>
        <v>44831</v>
      </c>
      <c r="CW11" s="5">
        <f t="shared" si="88"/>
        <v>44831</v>
      </c>
      <c r="CX11" s="5">
        <f t="shared" si="205"/>
        <v>44836</v>
      </c>
      <c r="CY11" s="5">
        <f t="shared" si="206"/>
        <v>44839</v>
      </c>
      <c r="CZ11" s="12">
        <f t="shared" si="91"/>
        <v>44844</v>
      </c>
      <c r="DA11" s="24"/>
      <c r="DB11" s="5">
        <f t="shared" si="207"/>
        <v>44825</v>
      </c>
      <c r="DC11" s="5">
        <f t="shared" si="250"/>
        <v>44830</v>
      </c>
      <c r="DD11" s="28">
        <f t="shared" si="208"/>
        <v>44830</v>
      </c>
      <c r="DE11" s="5">
        <f t="shared" si="251"/>
        <v>44834</v>
      </c>
      <c r="DF11" s="5">
        <f t="shared" si="252"/>
        <v>44859</v>
      </c>
      <c r="DG11" s="5">
        <f t="shared" si="97"/>
        <v>44859</v>
      </c>
      <c r="DH11" s="5">
        <f t="shared" si="209"/>
        <v>44864</v>
      </c>
      <c r="DI11" s="5">
        <f t="shared" si="210"/>
        <v>44867</v>
      </c>
      <c r="DJ11" s="12">
        <f t="shared" si="100"/>
        <v>44872</v>
      </c>
      <c r="DK11" s="24"/>
      <c r="DL11" s="5">
        <f t="shared" si="211"/>
        <v>44853</v>
      </c>
      <c r="DM11" s="5">
        <f t="shared" si="253"/>
        <v>44858</v>
      </c>
      <c r="DN11" s="28">
        <f t="shared" si="212"/>
        <v>44858</v>
      </c>
      <c r="DO11" s="5">
        <f t="shared" si="254"/>
        <v>44862</v>
      </c>
      <c r="DP11" s="5">
        <f t="shared" si="255"/>
        <v>44887</v>
      </c>
      <c r="DQ11" s="5">
        <f t="shared" si="106"/>
        <v>44887</v>
      </c>
      <c r="DR11" s="5">
        <f t="shared" si="213"/>
        <v>44892</v>
      </c>
      <c r="DS11" s="5">
        <f t="shared" si="214"/>
        <v>44895</v>
      </c>
      <c r="DT11" s="12">
        <f t="shared" si="109"/>
        <v>44900</v>
      </c>
      <c r="DU11" s="24"/>
      <c r="DV11" s="5">
        <f t="shared" si="215"/>
        <v>44881</v>
      </c>
      <c r="DW11" s="5">
        <f t="shared" si="256"/>
        <v>44886</v>
      </c>
      <c r="DX11" s="28">
        <f t="shared" si="216"/>
        <v>44886</v>
      </c>
      <c r="DY11" s="5">
        <f t="shared" si="257"/>
        <v>44890</v>
      </c>
      <c r="DZ11" s="5">
        <f t="shared" si="258"/>
        <v>44915</v>
      </c>
      <c r="EA11" s="5">
        <f t="shared" si="115"/>
        <v>44915</v>
      </c>
      <c r="EB11" s="5">
        <f t="shared" si="217"/>
        <v>44920</v>
      </c>
      <c r="EC11" s="5">
        <f t="shared" si="218"/>
        <v>44923</v>
      </c>
      <c r="ED11" s="12">
        <f t="shared" si="118"/>
        <v>44928</v>
      </c>
      <c r="EE11" s="24"/>
      <c r="EF11" s="37"/>
      <c r="EG11" s="37"/>
      <c r="EH11" s="37"/>
      <c r="EI11" s="37"/>
      <c r="EJ11" s="37"/>
      <c r="EK11" s="37"/>
    </row>
    <row r="12" spans="1:141" ht="11.25" customHeight="1">
      <c r="A12" s="4" t="s">
        <v>160</v>
      </c>
      <c r="B12" s="4" t="s">
        <v>65</v>
      </c>
      <c r="C12" s="3" t="e">
        <f t="shared" si="0"/>
        <v>#N/A</v>
      </c>
      <c r="D12" s="49" t="e">
        <f t="shared" si="1"/>
        <v>#N/A</v>
      </c>
      <c r="E12" s="41"/>
      <c r="F12" s="5" t="e">
        <f t="shared" si="2"/>
        <v>#N/A</v>
      </c>
      <c r="G12" s="5" t="e">
        <f t="shared" si="219"/>
        <v>#N/A</v>
      </c>
      <c r="H12" s="28" t="e">
        <f t="shared" si="220"/>
        <v>#N/A</v>
      </c>
      <c r="I12" s="5" t="e">
        <f t="shared" si="221"/>
        <v>#N/A</v>
      </c>
      <c r="J12" s="5">
        <f t="shared" si="222"/>
        <v>44579</v>
      </c>
      <c r="K12" s="5">
        <f t="shared" si="7"/>
        <v>44579</v>
      </c>
      <c r="L12" s="5">
        <f t="shared" si="169"/>
        <v>44584</v>
      </c>
      <c r="M12" s="5">
        <f t="shared" si="170"/>
        <v>44587</v>
      </c>
      <c r="N12" s="12">
        <f t="shared" si="10"/>
        <v>44592</v>
      </c>
      <c r="O12" s="24"/>
      <c r="P12" s="5" t="e">
        <f t="shared" si="171"/>
        <v>#N/A</v>
      </c>
      <c r="Q12" s="5" t="e">
        <f t="shared" si="223"/>
        <v>#N/A</v>
      </c>
      <c r="R12" s="28" t="e">
        <f t="shared" si="172"/>
        <v>#N/A</v>
      </c>
      <c r="S12" s="5" t="e">
        <f t="shared" si="224"/>
        <v>#N/A</v>
      </c>
      <c r="T12" s="5">
        <f t="shared" si="225"/>
        <v>44607</v>
      </c>
      <c r="U12" s="5">
        <f t="shared" si="16"/>
        <v>44607</v>
      </c>
      <c r="V12" s="5">
        <f t="shared" si="173"/>
        <v>44612</v>
      </c>
      <c r="W12" s="5">
        <f t="shared" si="174"/>
        <v>44615</v>
      </c>
      <c r="X12" s="12">
        <f t="shared" si="19"/>
        <v>44620</v>
      </c>
      <c r="Y12" s="24"/>
      <c r="Z12" s="5" t="e">
        <f t="shared" si="175"/>
        <v>#N/A</v>
      </c>
      <c r="AA12" s="5" t="e">
        <f t="shared" si="226"/>
        <v>#N/A</v>
      </c>
      <c r="AB12" s="28" t="e">
        <f t="shared" si="176"/>
        <v>#N/A</v>
      </c>
      <c r="AC12" s="5" t="e">
        <f t="shared" si="227"/>
        <v>#N/A</v>
      </c>
      <c r="AD12" s="5">
        <f t="shared" si="228"/>
        <v>44635</v>
      </c>
      <c r="AE12" s="5">
        <f t="shared" si="25"/>
        <v>44635</v>
      </c>
      <c r="AF12" s="5">
        <f t="shared" si="177"/>
        <v>44640</v>
      </c>
      <c r="AG12" s="5">
        <f t="shared" si="178"/>
        <v>44643</v>
      </c>
      <c r="AH12" s="12">
        <f t="shared" si="28"/>
        <v>44648</v>
      </c>
      <c r="AI12" s="24"/>
      <c r="AJ12" s="5" t="e">
        <f t="shared" si="179"/>
        <v>#N/A</v>
      </c>
      <c r="AK12" s="5" t="e">
        <f t="shared" si="229"/>
        <v>#N/A</v>
      </c>
      <c r="AL12" s="28" t="e">
        <f t="shared" si="180"/>
        <v>#N/A</v>
      </c>
      <c r="AM12" s="5" t="e">
        <f t="shared" si="230"/>
        <v>#N/A</v>
      </c>
      <c r="AN12" s="5">
        <f t="shared" si="231"/>
        <v>44663</v>
      </c>
      <c r="AO12" s="5">
        <f t="shared" si="34"/>
        <v>44663</v>
      </c>
      <c r="AP12" s="5">
        <f t="shared" si="181"/>
        <v>44668</v>
      </c>
      <c r="AQ12" s="5">
        <f t="shared" si="182"/>
        <v>44671</v>
      </c>
      <c r="AR12" s="12">
        <f t="shared" si="37"/>
        <v>44676</v>
      </c>
      <c r="AS12" s="24"/>
      <c r="AT12" s="5" t="e">
        <f t="shared" si="183"/>
        <v>#N/A</v>
      </c>
      <c r="AU12" s="5" t="e">
        <f t="shared" si="232"/>
        <v>#N/A</v>
      </c>
      <c r="AV12" s="28" t="e">
        <f t="shared" si="184"/>
        <v>#N/A</v>
      </c>
      <c r="AW12" s="5" t="e">
        <f t="shared" si="233"/>
        <v>#N/A</v>
      </c>
      <c r="AX12" s="5">
        <f t="shared" si="234"/>
        <v>44691</v>
      </c>
      <c r="AY12" s="5">
        <f t="shared" si="43"/>
        <v>44691</v>
      </c>
      <c r="AZ12" s="5">
        <f t="shared" si="185"/>
        <v>44696</v>
      </c>
      <c r="BA12" s="5">
        <f t="shared" si="186"/>
        <v>44699</v>
      </c>
      <c r="BB12" s="12">
        <f t="shared" si="46"/>
        <v>44704</v>
      </c>
      <c r="BC12" s="24"/>
      <c r="BD12" s="5" t="e">
        <f t="shared" si="187"/>
        <v>#N/A</v>
      </c>
      <c r="BE12" s="5" t="e">
        <f t="shared" si="235"/>
        <v>#N/A</v>
      </c>
      <c r="BF12" s="28" t="e">
        <f t="shared" si="188"/>
        <v>#N/A</v>
      </c>
      <c r="BG12" s="5" t="e">
        <f t="shared" si="236"/>
        <v>#N/A</v>
      </c>
      <c r="BH12" s="5">
        <f t="shared" si="237"/>
        <v>44719</v>
      </c>
      <c r="BI12" s="5">
        <f t="shared" si="52"/>
        <v>44719</v>
      </c>
      <c r="BJ12" s="5">
        <f t="shared" si="189"/>
        <v>44724</v>
      </c>
      <c r="BK12" s="5">
        <f t="shared" si="190"/>
        <v>44727</v>
      </c>
      <c r="BL12" s="12">
        <f t="shared" si="55"/>
        <v>44732</v>
      </c>
      <c r="BM12" s="24"/>
      <c r="BN12" s="5" t="e">
        <f t="shared" si="191"/>
        <v>#N/A</v>
      </c>
      <c r="BO12" s="5" t="e">
        <f t="shared" si="238"/>
        <v>#N/A</v>
      </c>
      <c r="BP12" s="28" t="e">
        <f t="shared" si="192"/>
        <v>#N/A</v>
      </c>
      <c r="BQ12" s="5" t="e">
        <f t="shared" si="239"/>
        <v>#N/A</v>
      </c>
      <c r="BR12" s="5">
        <f t="shared" si="240"/>
        <v>44747</v>
      </c>
      <c r="BS12" s="5">
        <f t="shared" si="61"/>
        <v>44747</v>
      </c>
      <c r="BT12" s="5">
        <f t="shared" si="193"/>
        <v>44752</v>
      </c>
      <c r="BU12" s="5">
        <f t="shared" si="194"/>
        <v>44755</v>
      </c>
      <c r="BV12" s="12">
        <f t="shared" si="64"/>
        <v>44760</v>
      </c>
      <c r="BW12" s="24"/>
      <c r="BX12" s="5" t="e">
        <f t="shared" si="195"/>
        <v>#N/A</v>
      </c>
      <c r="BY12" s="5" t="e">
        <f t="shared" si="241"/>
        <v>#N/A</v>
      </c>
      <c r="BZ12" s="28" t="e">
        <f t="shared" si="196"/>
        <v>#N/A</v>
      </c>
      <c r="CA12" s="5" t="e">
        <f t="shared" si="242"/>
        <v>#N/A</v>
      </c>
      <c r="CB12" s="5">
        <f t="shared" si="243"/>
        <v>44775</v>
      </c>
      <c r="CC12" s="5">
        <f t="shared" si="70"/>
        <v>44775</v>
      </c>
      <c r="CD12" s="5">
        <f t="shared" si="197"/>
        <v>44780</v>
      </c>
      <c r="CE12" s="5">
        <f t="shared" si="198"/>
        <v>44783</v>
      </c>
      <c r="CF12" s="12">
        <f t="shared" si="73"/>
        <v>44788</v>
      </c>
      <c r="CG12" s="24"/>
      <c r="CH12" s="5" t="e">
        <f t="shared" si="199"/>
        <v>#N/A</v>
      </c>
      <c r="CI12" s="5" t="e">
        <f t="shared" si="244"/>
        <v>#N/A</v>
      </c>
      <c r="CJ12" s="28" t="e">
        <f t="shared" si="200"/>
        <v>#N/A</v>
      </c>
      <c r="CK12" s="5" t="e">
        <f t="shared" si="245"/>
        <v>#N/A</v>
      </c>
      <c r="CL12" s="5">
        <f t="shared" si="246"/>
        <v>44803</v>
      </c>
      <c r="CM12" s="5">
        <f t="shared" si="79"/>
        <v>44803</v>
      </c>
      <c r="CN12" s="5">
        <f t="shared" si="201"/>
        <v>44808</v>
      </c>
      <c r="CO12" s="5">
        <f t="shared" si="202"/>
        <v>44811</v>
      </c>
      <c r="CP12" s="12">
        <f t="shared" si="82"/>
        <v>44816</v>
      </c>
      <c r="CQ12" s="24"/>
      <c r="CR12" s="5" t="e">
        <f t="shared" si="203"/>
        <v>#N/A</v>
      </c>
      <c r="CS12" s="5" t="e">
        <f t="shared" si="247"/>
        <v>#N/A</v>
      </c>
      <c r="CT12" s="28" t="e">
        <f t="shared" si="204"/>
        <v>#N/A</v>
      </c>
      <c r="CU12" s="5" t="e">
        <f t="shared" si="248"/>
        <v>#N/A</v>
      </c>
      <c r="CV12" s="5">
        <f t="shared" si="249"/>
        <v>44831</v>
      </c>
      <c r="CW12" s="5">
        <f t="shared" si="88"/>
        <v>44831</v>
      </c>
      <c r="CX12" s="5">
        <f t="shared" si="205"/>
        <v>44836</v>
      </c>
      <c r="CY12" s="5">
        <f t="shared" si="206"/>
        <v>44839</v>
      </c>
      <c r="CZ12" s="12">
        <f t="shared" si="91"/>
        <v>44844</v>
      </c>
      <c r="DA12" s="24"/>
      <c r="DB12" s="5" t="e">
        <f t="shared" si="207"/>
        <v>#N/A</v>
      </c>
      <c r="DC12" s="5" t="e">
        <f t="shared" si="250"/>
        <v>#N/A</v>
      </c>
      <c r="DD12" s="28" t="e">
        <f t="shared" si="208"/>
        <v>#N/A</v>
      </c>
      <c r="DE12" s="5" t="e">
        <f t="shared" si="251"/>
        <v>#N/A</v>
      </c>
      <c r="DF12" s="5">
        <f t="shared" si="252"/>
        <v>44859</v>
      </c>
      <c r="DG12" s="5">
        <f t="shared" si="97"/>
        <v>44859</v>
      </c>
      <c r="DH12" s="5">
        <f t="shared" si="209"/>
        <v>44864</v>
      </c>
      <c r="DI12" s="5">
        <f t="shared" si="210"/>
        <v>44867</v>
      </c>
      <c r="DJ12" s="12">
        <f t="shared" si="100"/>
        <v>44872</v>
      </c>
      <c r="DK12" s="24"/>
      <c r="DL12" s="5" t="e">
        <f t="shared" si="211"/>
        <v>#N/A</v>
      </c>
      <c r="DM12" s="5" t="e">
        <f t="shared" si="253"/>
        <v>#N/A</v>
      </c>
      <c r="DN12" s="28" t="e">
        <f t="shared" si="212"/>
        <v>#N/A</v>
      </c>
      <c r="DO12" s="5" t="e">
        <f t="shared" si="254"/>
        <v>#N/A</v>
      </c>
      <c r="DP12" s="5">
        <f t="shared" si="255"/>
        <v>44887</v>
      </c>
      <c r="DQ12" s="5">
        <f t="shared" si="106"/>
        <v>44887</v>
      </c>
      <c r="DR12" s="5">
        <f t="shared" si="213"/>
        <v>44892</v>
      </c>
      <c r="DS12" s="5">
        <f t="shared" si="214"/>
        <v>44895</v>
      </c>
      <c r="DT12" s="12">
        <f t="shared" si="109"/>
        <v>44900</v>
      </c>
      <c r="DU12" s="24"/>
      <c r="DV12" s="5" t="e">
        <f t="shared" si="215"/>
        <v>#N/A</v>
      </c>
      <c r="DW12" s="5" t="e">
        <f t="shared" si="256"/>
        <v>#N/A</v>
      </c>
      <c r="DX12" s="28" t="e">
        <f t="shared" si="216"/>
        <v>#N/A</v>
      </c>
      <c r="DY12" s="5" t="e">
        <f t="shared" si="257"/>
        <v>#N/A</v>
      </c>
      <c r="DZ12" s="5">
        <f t="shared" si="258"/>
        <v>44915</v>
      </c>
      <c r="EA12" s="5">
        <f t="shared" si="115"/>
        <v>44915</v>
      </c>
      <c r="EB12" s="5">
        <f t="shared" si="217"/>
        <v>44920</v>
      </c>
      <c r="EC12" s="5">
        <f t="shared" si="218"/>
        <v>44923</v>
      </c>
      <c r="ED12" s="12">
        <f t="shared" si="118"/>
        <v>44928</v>
      </c>
      <c r="EE12" s="24"/>
      <c r="EF12" s="37"/>
      <c r="EG12" s="37"/>
      <c r="EH12" s="37"/>
      <c r="EI12" s="37"/>
      <c r="EJ12" s="37"/>
      <c r="EK12" s="37"/>
    </row>
    <row r="13" spans="1:141" ht="11.25" customHeight="1">
      <c r="A13" s="4" t="s">
        <v>120</v>
      </c>
      <c r="B13" s="4" t="s">
        <v>65</v>
      </c>
      <c r="C13" s="3">
        <f t="shared" si="0"/>
        <v>16</v>
      </c>
      <c r="D13" s="49">
        <f t="shared" si="1"/>
        <v>38</v>
      </c>
      <c r="E13" s="41"/>
      <c r="F13" s="5">
        <f t="shared" si="2"/>
        <v>44554</v>
      </c>
      <c r="G13" s="5">
        <f t="shared" si="3"/>
        <v>44559</v>
      </c>
      <c r="H13" s="28">
        <f t="shared" ref="H13:H14" si="259">I13-OriginLoad</f>
        <v>44559</v>
      </c>
      <c r="I13" s="5">
        <f t="shared" si="5"/>
        <v>44563</v>
      </c>
      <c r="J13" s="5">
        <f t="shared" si="6"/>
        <v>44579</v>
      </c>
      <c r="K13" s="5">
        <f t="shared" si="7"/>
        <v>44579</v>
      </c>
      <c r="L13" s="5">
        <f t="shared" si="169"/>
        <v>44584</v>
      </c>
      <c r="M13" s="5">
        <f t="shared" si="170"/>
        <v>44587</v>
      </c>
      <c r="N13" s="12">
        <f t="shared" si="10"/>
        <v>44592</v>
      </c>
      <c r="O13" s="24"/>
      <c r="P13" s="5">
        <f t="shared" si="171"/>
        <v>44582</v>
      </c>
      <c r="Q13" s="5">
        <f t="shared" si="12"/>
        <v>44587</v>
      </c>
      <c r="R13" s="28">
        <f t="shared" si="172"/>
        <v>44587</v>
      </c>
      <c r="S13" s="5">
        <f t="shared" si="14"/>
        <v>44591</v>
      </c>
      <c r="T13" s="5">
        <f t="shared" si="15"/>
        <v>44607</v>
      </c>
      <c r="U13" s="5">
        <f t="shared" si="16"/>
        <v>44607</v>
      </c>
      <c r="V13" s="5">
        <f t="shared" si="173"/>
        <v>44612</v>
      </c>
      <c r="W13" s="5">
        <f t="shared" si="174"/>
        <v>44615</v>
      </c>
      <c r="X13" s="12">
        <f t="shared" si="19"/>
        <v>44620</v>
      </c>
      <c r="Y13" s="24"/>
      <c r="Z13" s="5">
        <f t="shared" si="175"/>
        <v>44610</v>
      </c>
      <c r="AA13" s="5">
        <f t="shared" si="21"/>
        <v>44615</v>
      </c>
      <c r="AB13" s="28">
        <f t="shared" si="176"/>
        <v>44615</v>
      </c>
      <c r="AC13" s="5">
        <f t="shared" si="23"/>
        <v>44619</v>
      </c>
      <c r="AD13" s="5">
        <f t="shared" si="24"/>
        <v>44635</v>
      </c>
      <c r="AE13" s="5">
        <f t="shared" si="25"/>
        <v>44635</v>
      </c>
      <c r="AF13" s="5">
        <f t="shared" si="177"/>
        <v>44640</v>
      </c>
      <c r="AG13" s="5">
        <f t="shared" si="178"/>
        <v>44643</v>
      </c>
      <c r="AH13" s="12">
        <f t="shared" si="28"/>
        <v>44648</v>
      </c>
      <c r="AI13" s="24"/>
      <c r="AJ13" s="5">
        <f t="shared" si="179"/>
        <v>44638</v>
      </c>
      <c r="AK13" s="5">
        <f t="shared" si="30"/>
        <v>44643</v>
      </c>
      <c r="AL13" s="28">
        <f t="shared" si="180"/>
        <v>44643</v>
      </c>
      <c r="AM13" s="5">
        <f t="shared" si="32"/>
        <v>44647</v>
      </c>
      <c r="AN13" s="5">
        <f t="shared" si="33"/>
        <v>44663</v>
      </c>
      <c r="AO13" s="5">
        <f t="shared" si="34"/>
        <v>44663</v>
      </c>
      <c r="AP13" s="5">
        <f t="shared" si="181"/>
        <v>44668</v>
      </c>
      <c r="AQ13" s="5">
        <f t="shared" si="182"/>
        <v>44671</v>
      </c>
      <c r="AR13" s="12">
        <f t="shared" si="37"/>
        <v>44676</v>
      </c>
      <c r="AS13" s="24"/>
      <c r="AT13" s="5">
        <f t="shared" si="183"/>
        <v>44666</v>
      </c>
      <c r="AU13" s="5">
        <f t="shared" si="39"/>
        <v>44671</v>
      </c>
      <c r="AV13" s="28">
        <f t="shared" si="184"/>
        <v>44671</v>
      </c>
      <c r="AW13" s="5">
        <f t="shared" si="41"/>
        <v>44675</v>
      </c>
      <c r="AX13" s="5">
        <f t="shared" si="42"/>
        <v>44691</v>
      </c>
      <c r="AY13" s="5">
        <f t="shared" si="43"/>
        <v>44691</v>
      </c>
      <c r="AZ13" s="5">
        <f t="shared" si="185"/>
        <v>44696</v>
      </c>
      <c r="BA13" s="5">
        <f t="shared" si="186"/>
        <v>44699</v>
      </c>
      <c r="BB13" s="12">
        <f t="shared" si="46"/>
        <v>44704</v>
      </c>
      <c r="BC13" s="24"/>
      <c r="BD13" s="5">
        <f t="shared" si="187"/>
        <v>44694</v>
      </c>
      <c r="BE13" s="5">
        <f t="shared" si="48"/>
        <v>44699</v>
      </c>
      <c r="BF13" s="28">
        <f t="shared" si="188"/>
        <v>44699</v>
      </c>
      <c r="BG13" s="5">
        <f t="shared" si="50"/>
        <v>44703</v>
      </c>
      <c r="BH13" s="5">
        <f t="shared" si="51"/>
        <v>44719</v>
      </c>
      <c r="BI13" s="5">
        <f t="shared" si="52"/>
        <v>44719</v>
      </c>
      <c r="BJ13" s="5">
        <f t="shared" si="189"/>
        <v>44724</v>
      </c>
      <c r="BK13" s="5">
        <f t="shared" si="190"/>
        <v>44727</v>
      </c>
      <c r="BL13" s="12">
        <f t="shared" si="55"/>
        <v>44732</v>
      </c>
      <c r="BM13" s="24"/>
      <c r="BN13" s="5">
        <f t="shared" si="191"/>
        <v>44722</v>
      </c>
      <c r="BO13" s="5">
        <f t="shared" si="57"/>
        <v>44727</v>
      </c>
      <c r="BP13" s="28">
        <f t="shared" si="192"/>
        <v>44727</v>
      </c>
      <c r="BQ13" s="5">
        <f t="shared" si="59"/>
        <v>44731</v>
      </c>
      <c r="BR13" s="5">
        <f t="shared" si="60"/>
        <v>44747</v>
      </c>
      <c r="BS13" s="5">
        <f t="shared" si="61"/>
        <v>44747</v>
      </c>
      <c r="BT13" s="5">
        <f t="shared" si="193"/>
        <v>44752</v>
      </c>
      <c r="BU13" s="5">
        <f t="shared" si="194"/>
        <v>44755</v>
      </c>
      <c r="BV13" s="12">
        <f t="shared" si="64"/>
        <v>44760</v>
      </c>
      <c r="BW13" s="24"/>
      <c r="BX13" s="5">
        <f t="shared" si="195"/>
        <v>44750</v>
      </c>
      <c r="BY13" s="5">
        <f t="shared" si="66"/>
        <v>44755</v>
      </c>
      <c r="BZ13" s="28">
        <f t="shared" si="196"/>
        <v>44755</v>
      </c>
      <c r="CA13" s="5">
        <f t="shared" si="68"/>
        <v>44759</v>
      </c>
      <c r="CB13" s="5">
        <f t="shared" si="69"/>
        <v>44775</v>
      </c>
      <c r="CC13" s="5">
        <f t="shared" si="70"/>
        <v>44775</v>
      </c>
      <c r="CD13" s="5">
        <f t="shared" si="197"/>
        <v>44780</v>
      </c>
      <c r="CE13" s="5">
        <f t="shared" si="198"/>
        <v>44783</v>
      </c>
      <c r="CF13" s="12">
        <f t="shared" si="73"/>
        <v>44788</v>
      </c>
      <c r="CG13" s="24"/>
      <c r="CH13" s="5">
        <f t="shared" si="199"/>
        <v>44778</v>
      </c>
      <c r="CI13" s="5">
        <f t="shared" si="75"/>
        <v>44783</v>
      </c>
      <c r="CJ13" s="28">
        <f t="shared" si="200"/>
        <v>44783</v>
      </c>
      <c r="CK13" s="5">
        <f t="shared" si="77"/>
        <v>44787</v>
      </c>
      <c r="CL13" s="5">
        <f t="shared" si="78"/>
        <v>44803</v>
      </c>
      <c r="CM13" s="5">
        <f t="shared" si="79"/>
        <v>44803</v>
      </c>
      <c r="CN13" s="5">
        <f t="shared" si="201"/>
        <v>44808</v>
      </c>
      <c r="CO13" s="5">
        <f t="shared" si="202"/>
        <v>44811</v>
      </c>
      <c r="CP13" s="12">
        <f t="shared" si="82"/>
        <v>44816</v>
      </c>
      <c r="CQ13" s="24"/>
      <c r="CR13" s="5">
        <f t="shared" si="203"/>
        <v>44806</v>
      </c>
      <c r="CS13" s="5">
        <f t="shared" si="84"/>
        <v>44811</v>
      </c>
      <c r="CT13" s="28">
        <f t="shared" si="204"/>
        <v>44811</v>
      </c>
      <c r="CU13" s="5">
        <f t="shared" si="86"/>
        <v>44815</v>
      </c>
      <c r="CV13" s="5">
        <f t="shared" si="87"/>
        <v>44831</v>
      </c>
      <c r="CW13" s="5">
        <f t="shared" si="88"/>
        <v>44831</v>
      </c>
      <c r="CX13" s="5">
        <f t="shared" si="205"/>
        <v>44836</v>
      </c>
      <c r="CY13" s="5">
        <f t="shared" si="206"/>
        <v>44839</v>
      </c>
      <c r="CZ13" s="12">
        <f t="shared" si="91"/>
        <v>44844</v>
      </c>
      <c r="DA13" s="24"/>
      <c r="DB13" s="5">
        <f t="shared" si="207"/>
        <v>44834</v>
      </c>
      <c r="DC13" s="5">
        <f t="shared" si="93"/>
        <v>44839</v>
      </c>
      <c r="DD13" s="28">
        <f t="shared" si="208"/>
        <v>44839</v>
      </c>
      <c r="DE13" s="5">
        <f t="shared" si="95"/>
        <v>44843</v>
      </c>
      <c r="DF13" s="5">
        <f t="shared" si="96"/>
        <v>44859</v>
      </c>
      <c r="DG13" s="5">
        <f t="shared" si="97"/>
        <v>44859</v>
      </c>
      <c r="DH13" s="5">
        <f t="shared" si="209"/>
        <v>44864</v>
      </c>
      <c r="DI13" s="5">
        <f t="shared" si="210"/>
        <v>44867</v>
      </c>
      <c r="DJ13" s="12">
        <f t="shared" si="100"/>
        <v>44872</v>
      </c>
      <c r="DK13" s="24"/>
      <c r="DL13" s="5">
        <f t="shared" si="211"/>
        <v>44862</v>
      </c>
      <c r="DM13" s="5">
        <f t="shared" si="102"/>
        <v>44867</v>
      </c>
      <c r="DN13" s="28">
        <f t="shared" si="212"/>
        <v>44867</v>
      </c>
      <c r="DO13" s="5">
        <f t="shared" si="104"/>
        <v>44871</v>
      </c>
      <c r="DP13" s="5">
        <f t="shared" si="105"/>
        <v>44887</v>
      </c>
      <c r="DQ13" s="5">
        <f t="shared" si="106"/>
        <v>44887</v>
      </c>
      <c r="DR13" s="5">
        <f t="shared" si="213"/>
        <v>44892</v>
      </c>
      <c r="DS13" s="5">
        <f t="shared" si="214"/>
        <v>44895</v>
      </c>
      <c r="DT13" s="12">
        <f t="shared" si="109"/>
        <v>44900</v>
      </c>
      <c r="DU13" s="24"/>
      <c r="DV13" s="5">
        <f t="shared" si="215"/>
        <v>44890</v>
      </c>
      <c r="DW13" s="5">
        <f t="shared" si="111"/>
        <v>44895</v>
      </c>
      <c r="DX13" s="28">
        <f t="shared" si="216"/>
        <v>44895</v>
      </c>
      <c r="DY13" s="5">
        <f t="shared" si="113"/>
        <v>44899</v>
      </c>
      <c r="DZ13" s="5">
        <f t="shared" si="114"/>
        <v>44915</v>
      </c>
      <c r="EA13" s="5">
        <f t="shared" si="115"/>
        <v>44915</v>
      </c>
      <c r="EB13" s="5">
        <f t="shared" si="217"/>
        <v>44920</v>
      </c>
      <c r="EC13" s="5">
        <f t="shared" si="218"/>
        <v>44923</v>
      </c>
      <c r="ED13" s="12">
        <f t="shared" si="118"/>
        <v>44928</v>
      </c>
      <c r="EE13" s="24"/>
      <c r="EF13" s="37"/>
      <c r="EG13" s="37"/>
      <c r="EH13" s="37"/>
      <c r="EI13" s="37"/>
      <c r="EJ13" s="37"/>
      <c r="EK13" s="37"/>
    </row>
    <row r="14" spans="1:141" ht="11.25" customHeight="1">
      <c r="A14" s="4" t="s">
        <v>137</v>
      </c>
      <c r="B14" s="4" t="s">
        <v>65</v>
      </c>
      <c r="C14" s="3">
        <f t="shared" si="0"/>
        <v>22</v>
      </c>
      <c r="D14" s="49">
        <f t="shared" si="1"/>
        <v>44</v>
      </c>
      <c r="E14" s="41"/>
      <c r="F14" s="5">
        <f t="shared" ref="F14" si="260">G14-ShipWindow</f>
        <v>44548</v>
      </c>
      <c r="G14" s="5">
        <f t="shared" si="3"/>
        <v>44553</v>
      </c>
      <c r="H14" s="28">
        <f t="shared" si="259"/>
        <v>44553</v>
      </c>
      <c r="I14" s="5">
        <f t="shared" si="5"/>
        <v>44557</v>
      </c>
      <c r="J14" s="5">
        <f t="shared" si="6"/>
        <v>44579</v>
      </c>
      <c r="K14" s="5">
        <f t="shared" si="7"/>
        <v>44579</v>
      </c>
      <c r="L14" s="5">
        <f t="shared" si="169"/>
        <v>44584</v>
      </c>
      <c r="M14" s="5">
        <f t="shared" si="170"/>
        <v>44587</v>
      </c>
      <c r="N14" s="12">
        <f t="shared" si="10"/>
        <v>44592</v>
      </c>
      <c r="O14" s="24"/>
      <c r="P14" s="5">
        <f t="shared" si="171"/>
        <v>44576</v>
      </c>
      <c r="Q14" s="5">
        <f t="shared" si="12"/>
        <v>44581</v>
      </c>
      <c r="R14" s="28">
        <f t="shared" si="172"/>
        <v>44581</v>
      </c>
      <c r="S14" s="5">
        <f t="shared" si="14"/>
        <v>44585</v>
      </c>
      <c r="T14" s="5">
        <f t="shared" si="15"/>
        <v>44607</v>
      </c>
      <c r="U14" s="5">
        <f t="shared" si="16"/>
        <v>44607</v>
      </c>
      <c r="V14" s="5">
        <f t="shared" si="173"/>
        <v>44612</v>
      </c>
      <c r="W14" s="5">
        <f t="shared" si="174"/>
        <v>44615</v>
      </c>
      <c r="X14" s="12">
        <f t="shared" si="19"/>
        <v>44620</v>
      </c>
      <c r="Y14" s="24"/>
      <c r="Z14" s="5">
        <f t="shared" si="175"/>
        <v>44604</v>
      </c>
      <c r="AA14" s="5">
        <f t="shared" si="21"/>
        <v>44609</v>
      </c>
      <c r="AB14" s="28">
        <f t="shared" si="176"/>
        <v>44609</v>
      </c>
      <c r="AC14" s="5">
        <f t="shared" si="23"/>
        <v>44613</v>
      </c>
      <c r="AD14" s="5">
        <f t="shared" si="24"/>
        <v>44635</v>
      </c>
      <c r="AE14" s="5">
        <f t="shared" si="25"/>
        <v>44635</v>
      </c>
      <c r="AF14" s="5">
        <f t="shared" si="177"/>
        <v>44640</v>
      </c>
      <c r="AG14" s="5">
        <f t="shared" si="178"/>
        <v>44643</v>
      </c>
      <c r="AH14" s="12">
        <f t="shared" si="28"/>
        <v>44648</v>
      </c>
      <c r="AI14" s="24"/>
      <c r="AJ14" s="5">
        <f t="shared" si="179"/>
        <v>44632</v>
      </c>
      <c r="AK14" s="5">
        <f t="shared" si="30"/>
        <v>44637</v>
      </c>
      <c r="AL14" s="28">
        <f t="shared" si="180"/>
        <v>44637</v>
      </c>
      <c r="AM14" s="5">
        <f t="shared" si="32"/>
        <v>44641</v>
      </c>
      <c r="AN14" s="5">
        <f t="shared" si="33"/>
        <v>44663</v>
      </c>
      <c r="AO14" s="5">
        <f t="shared" si="34"/>
        <v>44663</v>
      </c>
      <c r="AP14" s="5">
        <f t="shared" si="181"/>
        <v>44668</v>
      </c>
      <c r="AQ14" s="5">
        <f t="shared" si="182"/>
        <v>44671</v>
      </c>
      <c r="AR14" s="12">
        <f t="shared" si="37"/>
        <v>44676</v>
      </c>
      <c r="AS14" s="24"/>
      <c r="AT14" s="5">
        <f t="shared" si="183"/>
        <v>44660</v>
      </c>
      <c r="AU14" s="5">
        <f t="shared" si="39"/>
        <v>44665</v>
      </c>
      <c r="AV14" s="28">
        <f t="shared" si="184"/>
        <v>44665</v>
      </c>
      <c r="AW14" s="5">
        <f t="shared" si="41"/>
        <v>44669</v>
      </c>
      <c r="AX14" s="5">
        <f t="shared" si="42"/>
        <v>44691</v>
      </c>
      <c r="AY14" s="5">
        <f t="shared" si="43"/>
        <v>44691</v>
      </c>
      <c r="AZ14" s="5">
        <f t="shared" si="185"/>
        <v>44696</v>
      </c>
      <c r="BA14" s="5">
        <f t="shared" si="186"/>
        <v>44699</v>
      </c>
      <c r="BB14" s="12">
        <f t="shared" si="46"/>
        <v>44704</v>
      </c>
      <c r="BC14" s="24"/>
      <c r="BD14" s="5">
        <f t="shared" si="187"/>
        <v>44688</v>
      </c>
      <c r="BE14" s="5">
        <f t="shared" si="48"/>
        <v>44693</v>
      </c>
      <c r="BF14" s="28">
        <f t="shared" si="188"/>
        <v>44693</v>
      </c>
      <c r="BG14" s="5">
        <f t="shared" si="50"/>
        <v>44697</v>
      </c>
      <c r="BH14" s="5">
        <f t="shared" si="51"/>
        <v>44719</v>
      </c>
      <c r="BI14" s="5">
        <f t="shared" si="52"/>
        <v>44719</v>
      </c>
      <c r="BJ14" s="5">
        <f t="shared" si="189"/>
        <v>44724</v>
      </c>
      <c r="BK14" s="5">
        <f t="shared" si="190"/>
        <v>44727</v>
      </c>
      <c r="BL14" s="12">
        <f t="shared" si="55"/>
        <v>44732</v>
      </c>
      <c r="BM14" s="24"/>
      <c r="BN14" s="5">
        <f t="shared" si="191"/>
        <v>44716</v>
      </c>
      <c r="BO14" s="5">
        <f t="shared" si="57"/>
        <v>44721</v>
      </c>
      <c r="BP14" s="28">
        <f t="shared" si="192"/>
        <v>44721</v>
      </c>
      <c r="BQ14" s="5">
        <f t="shared" si="59"/>
        <v>44725</v>
      </c>
      <c r="BR14" s="5">
        <f t="shared" si="60"/>
        <v>44747</v>
      </c>
      <c r="BS14" s="5">
        <f t="shared" si="61"/>
        <v>44747</v>
      </c>
      <c r="BT14" s="5">
        <f t="shared" si="193"/>
        <v>44752</v>
      </c>
      <c r="BU14" s="5">
        <f t="shared" si="194"/>
        <v>44755</v>
      </c>
      <c r="BV14" s="12">
        <f t="shared" si="64"/>
        <v>44760</v>
      </c>
      <c r="BW14" s="24"/>
      <c r="BX14" s="5">
        <f t="shared" si="195"/>
        <v>44744</v>
      </c>
      <c r="BY14" s="5">
        <f t="shared" si="66"/>
        <v>44749</v>
      </c>
      <c r="BZ14" s="28">
        <f t="shared" si="196"/>
        <v>44749</v>
      </c>
      <c r="CA14" s="5">
        <f t="shared" si="68"/>
        <v>44753</v>
      </c>
      <c r="CB14" s="5">
        <f t="shared" si="69"/>
        <v>44775</v>
      </c>
      <c r="CC14" s="5">
        <f t="shared" si="70"/>
        <v>44775</v>
      </c>
      <c r="CD14" s="5">
        <f t="shared" si="197"/>
        <v>44780</v>
      </c>
      <c r="CE14" s="5">
        <f t="shared" si="198"/>
        <v>44783</v>
      </c>
      <c r="CF14" s="12">
        <f t="shared" si="73"/>
        <v>44788</v>
      </c>
      <c r="CG14" s="24"/>
      <c r="CH14" s="5">
        <f t="shared" si="199"/>
        <v>44772</v>
      </c>
      <c r="CI14" s="5">
        <f t="shared" si="75"/>
        <v>44777</v>
      </c>
      <c r="CJ14" s="28">
        <f t="shared" si="200"/>
        <v>44777</v>
      </c>
      <c r="CK14" s="5">
        <f t="shared" si="77"/>
        <v>44781</v>
      </c>
      <c r="CL14" s="5">
        <f t="shared" si="78"/>
        <v>44803</v>
      </c>
      <c r="CM14" s="5">
        <f t="shared" si="79"/>
        <v>44803</v>
      </c>
      <c r="CN14" s="5">
        <f t="shared" si="201"/>
        <v>44808</v>
      </c>
      <c r="CO14" s="5">
        <f t="shared" si="202"/>
        <v>44811</v>
      </c>
      <c r="CP14" s="12">
        <f t="shared" si="82"/>
        <v>44816</v>
      </c>
      <c r="CQ14" s="24"/>
      <c r="CR14" s="5">
        <f t="shared" si="203"/>
        <v>44800</v>
      </c>
      <c r="CS14" s="5">
        <f t="shared" si="84"/>
        <v>44805</v>
      </c>
      <c r="CT14" s="28">
        <f t="shared" si="204"/>
        <v>44805</v>
      </c>
      <c r="CU14" s="5">
        <f t="shared" si="86"/>
        <v>44809</v>
      </c>
      <c r="CV14" s="5">
        <f t="shared" si="87"/>
        <v>44831</v>
      </c>
      <c r="CW14" s="5">
        <f t="shared" si="88"/>
        <v>44831</v>
      </c>
      <c r="CX14" s="5">
        <f t="shared" si="205"/>
        <v>44836</v>
      </c>
      <c r="CY14" s="5">
        <f t="shared" si="206"/>
        <v>44839</v>
      </c>
      <c r="CZ14" s="12">
        <f t="shared" si="91"/>
        <v>44844</v>
      </c>
      <c r="DA14" s="24"/>
      <c r="DB14" s="5">
        <f t="shared" si="207"/>
        <v>44828</v>
      </c>
      <c r="DC14" s="5">
        <f t="shared" si="93"/>
        <v>44833</v>
      </c>
      <c r="DD14" s="28">
        <f t="shared" si="208"/>
        <v>44833</v>
      </c>
      <c r="DE14" s="5">
        <f t="shared" si="95"/>
        <v>44837</v>
      </c>
      <c r="DF14" s="5">
        <f t="shared" si="96"/>
        <v>44859</v>
      </c>
      <c r="DG14" s="5">
        <f t="shared" si="97"/>
        <v>44859</v>
      </c>
      <c r="DH14" s="5">
        <f t="shared" si="209"/>
        <v>44864</v>
      </c>
      <c r="DI14" s="5">
        <f t="shared" si="210"/>
        <v>44867</v>
      </c>
      <c r="DJ14" s="12">
        <f t="shared" si="100"/>
        <v>44872</v>
      </c>
      <c r="DK14" s="24"/>
      <c r="DL14" s="5">
        <f t="shared" si="211"/>
        <v>44856</v>
      </c>
      <c r="DM14" s="5">
        <f t="shared" si="102"/>
        <v>44861</v>
      </c>
      <c r="DN14" s="28">
        <f t="shared" si="212"/>
        <v>44861</v>
      </c>
      <c r="DO14" s="5">
        <f t="shared" si="104"/>
        <v>44865</v>
      </c>
      <c r="DP14" s="5">
        <f t="shared" si="105"/>
        <v>44887</v>
      </c>
      <c r="DQ14" s="5">
        <f t="shared" si="106"/>
        <v>44887</v>
      </c>
      <c r="DR14" s="5">
        <f t="shared" si="213"/>
        <v>44892</v>
      </c>
      <c r="DS14" s="5">
        <f t="shared" si="214"/>
        <v>44895</v>
      </c>
      <c r="DT14" s="12">
        <f t="shared" si="109"/>
        <v>44900</v>
      </c>
      <c r="DU14" s="24"/>
      <c r="DV14" s="5">
        <f t="shared" si="215"/>
        <v>44884</v>
      </c>
      <c r="DW14" s="5">
        <f t="shared" si="111"/>
        <v>44889</v>
      </c>
      <c r="DX14" s="28">
        <f t="shared" si="216"/>
        <v>44889</v>
      </c>
      <c r="DY14" s="5">
        <f t="shared" si="113"/>
        <v>44893</v>
      </c>
      <c r="DZ14" s="5">
        <f t="shared" si="114"/>
        <v>44915</v>
      </c>
      <c r="EA14" s="5">
        <f t="shared" si="115"/>
        <v>44915</v>
      </c>
      <c r="EB14" s="5">
        <f t="shared" si="217"/>
        <v>44920</v>
      </c>
      <c r="EC14" s="5">
        <f t="shared" si="218"/>
        <v>44923</v>
      </c>
      <c r="ED14" s="12">
        <f t="shared" si="118"/>
        <v>44928</v>
      </c>
      <c r="EE14" s="24"/>
      <c r="EF14" s="37"/>
      <c r="EG14" s="37"/>
      <c r="EH14" s="37"/>
      <c r="EI14" s="37"/>
      <c r="EJ14" s="37"/>
      <c r="EK14" s="37"/>
    </row>
    <row r="15" spans="1:141" ht="11.25" customHeight="1">
      <c r="A15" s="4" t="s">
        <v>82</v>
      </c>
      <c r="B15" s="4" t="s">
        <v>65</v>
      </c>
      <c r="C15" s="3">
        <f t="shared" si="0"/>
        <v>15</v>
      </c>
      <c r="D15" s="49">
        <f t="shared" si="1"/>
        <v>37</v>
      </c>
      <c r="E15" s="41"/>
      <c r="F15" s="5">
        <f t="shared" ref="F15:F43" si="261">G15-ShipWindow</f>
        <v>44555</v>
      </c>
      <c r="G15" s="5">
        <f t="shared" ref="G15:G43" si="262">H15</f>
        <v>44560</v>
      </c>
      <c r="H15" s="28">
        <f t="shared" ref="H15:H43" si="263">I15-OriginLoad</f>
        <v>44560</v>
      </c>
      <c r="I15" s="5">
        <f t="shared" ref="I15:I43" si="264">J15-$C15</f>
        <v>44564</v>
      </c>
      <c r="J15" s="5">
        <f t="shared" ref="J15:J43" si="265">K15</f>
        <v>44579</v>
      </c>
      <c r="K15" s="5">
        <f t="shared" si="7"/>
        <v>44579</v>
      </c>
      <c r="L15" s="5">
        <f t="shared" si="119"/>
        <v>44584</v>
      </c>
      <c r="M15" s="5">
        <f t="shared" si="120"/>
        <v>44587</v>
      </c>
      <c r="N15" s="12">
        <f t="shared" si="10"/>
        <v>44592</v>
      </c>
      <c r="O15" s="24"/>
      <c r="P15" s="5">
        <f t="shared" si="121"/>
        <v>44583</v>
      </c>
      <c r="Q15" s="5">
        <f t="shared" ref="Q15:Q43" si="266">R15</f>
        <v>44588</v>
      </c>
      <c r="R15" s="28">
        <f t="shared" si="122"/>
        <v>44588</v>
      </c>
      <c r="S15" s="5">
        <f t="shared" ref="S15:S43" si="267">T15-$C15</f>
        <v>44592</v>
      </c>
      <c r="T15" s="5">
        <f t="shared" ref="T15:T43" si="268">U15</f>
        <v>44607</v>
      </c>
      <c r="U15" s="5">
        <f t="shared" si="16"/>
        <v>44607</v>
      </c>
      <c r="V15" s="5">
        <f t="shared" si="123"/>
        <v>44612</v>
      </c>
      <c r="W15" s="5">
        <f t="shared" si="124"/>
        <v>44615</v>
      </c>
      <c r="X15" s="12">
        <f t="shared" ref="X15:X43" si="269">$P$1</f>
        <v>44620</v>
      </c>
      <c r="Y15" s="24"/>
      <c r="Z15" s="5">
        <f t="shared" si="125"/>
        <v>44611</v>
      </c>
      <c r="AA15" s="5">
        <f t="shared" ref="AA15:AA43" si="270">AB15</f>
        <v>44616</v>
      </c>
      <c r="AB15" s="28">
        <f t="shared" si="126"/>
        <v>44616</v>
      </c>
      <c r="AC15" s="5">
        <f t="shared" ref="AC15:AC43" si="271">AD15-$C15</f>
        <v>44620</v>
      </c>
      <c r="AD15" s="5">
        <f t="shared" ref="AD15:AD43" si="272">AE15</f>
        <v>44635</v>
      </c>
      <c r="AE15" s="5">
        <f t="shared" si="25"/>
        <v>44635</v>
      </c>
      <c r="AF15" s="5">
        <f t="shared" si="127"/>
        <v>44640</v>
      </c>
      <c r="AG15" s="5">
        <f t="shared" si="128"/>
        <v>44643</v>
      </c>
      <c r="AH15" s="12">
        <f t="shared" ref="AH15:AH43" si="273">$Z$1</f>
        <v>44648</v>
      </c>
      <c r="AI15" s="24"/>
      <c r="AJ15" s="5">
        <f t="shared" si="129"/>
        <v>44639</v>
      </c>
      <c r="AK15" s="5">
        <f t="shared" ref="AK15:AK43" si="274">AL15</f>
        <v>44644</v>
      </c>
      <c r="AL15" s="28">
        <f t="shared" si="130"/>
        <v>44644</v>
      </c>
      <c r="AM15" s="5">
        <f t="shared" ref="AM15:AM43" si="275">AN15-$C15</f>
        <v>44648</v>
      </c>
      <c r="AN15" s="5">
        <f t="shared" ref="AN15:AN43" si="276">AO15</f>
        <v>44663</v>
      </c>
      <c r="AO15" s="5">
        <f t="shared" si="34"/>
        <v>44663</v>
      </c>
      <c r="AP15" s="5">
        <f t="shared" si="131"/>
        <v>44668</v>
      </c>
      <c r="AQ15" s="5">
        <f t="shared" si="132"/>
        <v>44671</v>
      </c>
      <c r="AR15" s="12">
        <f t="shared" ref="AR15:AR43" si="277">$AJ$1</f>
        <v>44676</v>
      </c>
      <c r="AS15" s="24"/>
      <c r="AT15" s="5">
        <f t="shared" si="133"/>
        <v>44667</v>
      </c>
      <c r="AU15" s="5">
        <f t="shared" ref="AU15:AU43" si="278">AV15</f>
        <v>44672</v>
      </c>
      <c r="AV15" s="28">
        <f t="shared" si="134"/>
        <v>44672</v>
      </c>
      <c r="AW15" s="5">
        <f t="shared" ref="AW15:AW43" si="279">AX15-$C15</f>
        <v>44676</v>
      </c>
      <c r="AX15" s="5">
        <f t="shared" ref="AX15:AX43" si="280">AY15</f>
        <v>44691</v>
      </c>
      <c r="AY15" s="5">
        <f t="shared" si="43"/>
        <v>44691</v>
      </c>
      <c r="AZ15" s="5">
        <f t="shared" si="135"/>
        <v>44696</v>
      </c>
      <c r="BA15" s="5">
        <f t="shared" si="136"/>
        <v>44699</v>
      </c>
      <c r="BB15" s="12">
        <f t="shared" ref="BB15:BB43" si="281">$AT$1</f>
        <v>44704</v>
      </c>
      <c r="BC15" s="24"/>
      <c r="BD15" s="5">
        <f t="shared" si="137"/>
        <v>44695</v>
      </c>
      <c r="BE15" s="5">
        <f t="shared" ref="BE15:BE43" si="282">BF15</f>
        <v>44700</v>
      </c>
      <c r="BF15" s="28">
        <f t="shared" si="138"/>
        <v>44700</v>
      </c>
      <c r="BG15" s="5">
        <f t="shared" ref="BG15:BG43" si="283">BH15-$C15</f>
        <v>44704</v>
      </c>
      <c r="BH15" s="5">
        <f t="shared" ref="BH15:BH43" si="284">BI15</f>
        <v>44719</v>
      </c>
      <c r="BI15" s="5">
        <f t="shared" si="52"/>
        <v>44719</v>
      </c>
      <c r="BJ15" s="5">
        <f t="shared" si="139"/>
        <v>44724</v>
      </c>
      <c r="BK15" s="5">
        <f t="shared" si="140"/>
        <v>44727</v>
      </c>
      <c r="BL15" s="12">
        <f t="shared" ref="BL15:BL43" si="285">$BD$1</f>
        <v>44732</v>
      </c>
      <c r="BM15" s="24"/>
      <c r="BN15" s="5">
        <f t="shared" si="141"/>
        <v>44723</v>
      </c>
      <c r="BO15" s="5">
        <f t="shared" ref="BO15:BO43" si="286">BP15</f>
        <v>44728</v>
      </c>
      <c r="BP15" s="28">
        <f t="shared" si="142"/>
        <v>44728</v>
      </c>
      <c r="BQ15" s="5">
        <f t="shared" ref="BQ15:BQ43" si="287">BR15-$C15</f>
        <v>44732</v>
      </c>
      <c r="BR15" s="5">
        <f t="shared" ref="BR15:BR43" si="288">BS15</f>
        <v>44747</v>
      </c>
      <c r="BS15" s="5">
        <f t="shared" si="61"/>
        <v>44747</v>
      </c>
      <c r="BT15" s="5">
        <f t="shared" si="143"/>
        <v>44752</v>
      </c>
      <c r="BU15" s="5">
        <f t="shared" si="144"/>
        <v>44755</v>
      </c>
      <c r="BV15" s="12">
        <f t="shared" ref="BV15:BV43" si="289">$BN$1</f>
        <v>44760</v>
      </c>
      <c r="BW15" s="24"/>
      <c r="BX15" s="5">
        <f t="shared" si="145"/>
        <v>44751</v>
      </c>
      <c r="BY15" s="5">
        <f t="shared" ref="BY15:BY43" si="290">BZ15</f>
        <v>44756</v>
      </c>
      <c r="BZ15" s="28">
        <f t="shared" si="146"/>
        <v>44756</v>
      </c>
      <c r="CA15" s="5">
        <f t="shared" ref="CA15:CA43" si="291">CB15-$C15</f>
        <v>44760</v>
      </c>
      <c r="CB15" s="5">
        <f t="shared" ref="CB15:CB43" si="292">CC15</f>
        <v>44775</v>
      </c>
      <c r="CC15" s="5">
        <f t="shared" si="70"/>
        <v>44775</v>
      </c>
      <c r="CD15" s="5">
        <f t="shared" si="147"/>
        <v>44780</v>
      </c>
      <c r="CE15" s="5">
        <f t="shared" si="148"/>
        <v>44783</v>
      </c>
      <c r="CF15" s="12">
        <f t="shared" ref="CF15:CF43" si="293">$BX$1</f>
        <v>44788</v>
      </c>
      <c r="CG15" s="24"/>
      <c r="CH15" s="5">
        <f t="shared" si="149"/>
        <v>44779</v>
      </c>
      <c r="CI15" s="5">
        <f t="shared" ref="CI15:CI43" si="294">CJ15</f>
        <v>44784</v>
      </c>
      <c r="CJ15" s="28">
        <f t="shared" si="150"/>
        <v>44784</v>
      </c>
      <c r="CK15" s="5">
        <f t="shared" ref="CK15:CK43" si="295">CL15-$C15</f>
        <v>44788</v>
      </c>
      <c r="CL15" s="5">
        <f t="shared" ref="CL15:CL43" si="296">CM15</f>
        <v>44803</v>
      </c>
      <c r="CM15" s="5">
        <f t="shared" si="79"/>
        <v>44803</v>
      </c>
      <c r="CN15" s="5">
        <f t="shared" si="151"/>
        <v>44808</v>
      </c>
      <c r="CO15" s="5">
        <f t="shared" si="152"/>
        <v>44811</v>
      </c>
      <c r="CP15" s="12">
        <f t="shared" ref="CP15:CP43" si="297">$CH$1</f>
        <v>44816</v>
      </c>
      <c r="CQ15" s="24"/>
      <c r="CR15" s="5">
        <f t="shared" si="153"/>
        <v>44807</v>
      </c>
      <c r="CS15" s="5">
        <f t="shared" ref="CS15:CS43" si="298">CT15</f>
        <v>44812</v>
      </c>
      <c r="CT15" s="28">
        <f t="shared" si="154"/>
        <v>44812</v>
      </c>
      <c r="CU15" s="5">
        <f t="shared" ref="CU15:CU43" si="299">CV15-$C15</f>
        <v>44816</v>
      </c>
      <c r="CV15" s="5">
        <f t="shared" ref="CV15:CV43" si="300">CW15</f>
        <v>44831</v>
      </c>
      <c r="CW15" s="5">
        <f t="shared" si="88"/>
        <v>44831</v>
      </c>
      <c r="CX15" s="5">
        <f t="shared" si="155"/>
        <v>44836</v>
      </c>
      <c r="CY15" s="5">
        <f t="shared" si="156"/>
        <v>44839</v>
      </c>
      <c r="CZ15" s="12">
        <f t="shared" ref="CZ15:CZ43" si="301">$CR$1</f>
        <v>44844</v>
      </c>
      <c r="DA15" s="24"/>
      <c r="DB15" s="5">
        <f t="shared" si="157"/>
        <v>44835</v>
      </c>
      <c r="DC15" s="5">
        <f t="shared" ref="DC15:DC43" si="302">DD15</f>
        <v>44840</v>
      </c>
      <c r="DD15" s="28">
        <f t="shared" si="158"/>
        <v>44840</v>
      </c>
      <c r="DE15" s="5">
        <f t="shared" ref="DE15:DE43" si="303">DF15-$C15</f>
        <v>44844</v>
      </c>
      <c r="DF15" s="5">
        <f t="shared" ref="DF15:DF43" si="304">DG15</f>
        <v>44859</v>
      </c>
      <c r="DG15" s="5">
        <f t="shared" si="97"/>
        <v>44859</v>
      </c>
      <c r="DH15" s="5">
        <f t="shared" si="159"/>
        <v>44864</v>
      </c>
      <c r="DI15" s="5">
        <f t="shared" si="160"/>
        <v>44867</v>
      </c>
      <c r="DJ15" s="12">
        <f t="shared" ref="DJ15:DJ43" si="305">$DB$1</f>
        <v>44872</v>
      </c>
      <c r="DK15" s="24"/>
      <c r="DL15" s="5">
        <f t="shared" si="161"/>
        <v>44863</v>
      </c>
      <c r="DM15" s="5">
        <f t="shared" ref="DM15:DM43" si="306">DN15</f>
        <v>44868</v>
      </c>
      <c r="DN15" s="28">
        <f t="shared" si="162"/>
        <v>44868</v>
      </c>
      <c r="DO15" s="5">
        <f t="shared" ref="DO15:DO43" si="307">DP15-$C15</f>
        <v>44872</v>
      </c>
      <c r="DP15" s="5">
        <f t="shared" ref="DP15:DP43" si="308">DQ15</f>
        <v>44887</v>
      </c>
      <c r="DQ15" s="5">
        <f t="shared" si="106"/>
        <v>44887</v>
      </c>
      <c r="DR15" s="5">
        <f t="shared" si="163"/>
        <v>44892</v>
      </c>
      <c r="DS15" s="5">
        <f t="shared" si="164"/>
        <v>44895</v>
      </c>
      <c r="DT15" s="12">
        <f t="shared" ref="DT15:DT43" si="309">$DL$1</f>
        <v>44900</v>
      </c>
      <c r="DU15" s="24"/>
      <c r="DV15" s="5">
        <f t="shared" si="165"/>
        <v>44891</v>
      </c>
      <c r="DW15" s="5">
        <f t="shared" ref="DW15:DW43" si="310">DX15</f>
        <v>44896</v>
      </c>
      <c r="DX15" s="28">
        <f t="shared" si="166"/>
        <v>44896</v>
      </c>
      <c r="DY15" s="5">
        <f t="shared" ref="DY15:DY43" si="311">DZ15-$C15</f>
        <v>44900</v>
      </c>
      <c r="DZ15" s="5">
        <f t="shared" ref="DZ15:DZ43" si="312">EA15</f>
        <v>44915</v>
      </c>
      <c r="EA15" s="5">
        <f t="shared" si="115"/>
        <v>44915</v>
      </c>
      <c r="EB15" s="5">
        <f t="shared" si="167"/>
        <v>44920</v>
      </c>
      <c r="EC15" s="5">
        <f t="shared" si="168"/>
        <v>44923</v>
      </c>
      <c r="ED15" s="12">
        <f t="shared" ref="ED15:ED43" si="313">$DV$1</f>
        <v>44928</v>
      </c>
      <c r="EE15" s="24"/>
      <c r="EF15" s="37"/>
      <c r="EG15" s="37"/>
      <c r="EH15" s="37"/>
      <c r="EI15" s="37"/>
      <c r="EJ15" s="37"/>
      <c r="EK15" s="37"/>
    </row>
    <row r="16" spans="1:141" ht="11.25" customHeight="1">
      <c r="A16" s="4" t="s">
        <v>161</v>
      </c>
      <c r="B16" s="4" t="s">
        <v>65</v>
      </c>
      <c r="C16" s="3" t="e">
        <f t="shared" si="0"/>
        <v>#N/A</v>
      </c>
      <c r="D16" s="49" t="e">
        <f t="shared" si="1"/>
        <v>#N/A</v>
      </c>
      <c r="E16" s="41"/>
      <c r="F16" s="5" t="e">
        <f t="shared" si="261"/>
        <v>#N/A</v>
      </c>
      <c r="G16" s="5" t="e">
        <f t="shared" si="262"/>
        <v>#N/A</v>
      </c>
      <c r="H16" s="28" t="e">
        <f t="shared" si="263"/>
        <v>#N/A</v>
      </c>
      <c r="I16" s="5" t="e">
        <f t="shared" si="264"/>
        <v>#N/A</v>
      </c>
      <c r="J16" s="5">
        <f t="shared" si="265"/>
        <v>44579</v>
      </c>
      <c r="K16" s="5">
        <f t="shared" si="7"/>
        <v>44579</v>
      </c>
      <c r="L16" s="5">
        <f t="shared" si="119"/>
        <v>44584</v>
      </c>
      <c r="M16" s="5">
        <f t="shared" si="120"/>
        <v>44587</v>
      </c>
      <c r="N16" s="12">
        <f t="shared" si="10"/>
        <v>44592</v>
      </c>
      <c r="O16" s="24"/>
      <c r="P16" s="5" t="e">
        <f t="shared" si="121"/>
        <v>#N/A</v>
      </c>
      <c r="Q16" s="5" t="e">
        <f t="shared" si="266"/>
        <v>#N/A</v>
      </c>
      <c r="R16" s="28" t="e">
        <f t="shared" si="122"/>
        <v>#N/A</v>
      </c>
      <c r="S16" s="5" t="e">
        <f t="shared" si="267"/>
        <v>#N/A</v>
      </c>
      <c r="T16" s="5">
        <f t="shared" si="268"/>
        <v>44607</v>
      </c>
      <c r="U16" s="5">
        <f t="shared" si="16"/>
        <v>44607</v>
      </c>
      <c r="V16" s="5">
        <f t="shared" si="123"/>
        <v>44612</v>
      </c>
      <c r="W16" s="5">
        <f t="shared" si="124"/>
        <v>44615</v>
      </c>
      <c r="X16" s="12">
        <f t="shared" si="269"/>
        <v>44620</v>
      </c>
      <c r="Y16" s="24"/>
      <c r="Z16" s="5" t="e">
        <f t="shared" si="125"/>
        <v>#N/A</v>
      </c>
      <c r="AA16" s="5" t="e">
        <f t="shared" si="270"/>
        <v>#N/A</v>
      </c>
      <c r="AB16" s="28" t="e">
        <f t="shared" si="126"/>
        <v>#N/A</v>
      </c>
      <c r="AC16" s="5" t="e">
        <f t="shared" si="271"/>
        <v>#N/A</v>
      </c>
      <c r="AD16" s="5">
        <f t="shared" si="272"/>
        <v>44635</v>
      </c>
      <c r="AE16" s="5">
        <f t="shared" si="25"/>
        <v>44635</v>
      </c>
      <c r="AF16" s="5">
        <f t="shared" si="127"/>
        <v>44640</v>
      </c>
      <c r="AG16" s="5">
        <f t="shared" si="128"/>
        <v>44643</v>
      </c>
      <c r="AH16" s="12">
        <f t="shared" si="273"/>
        <v>44648</v>
      </c>
      <c r="AI16" s="24"/>
      <c r="AJ16" s="5" t="e">
        <f t="shared" si="129"/>
        <v>#N/A</v>
      </c>
      <c r="AK16" s="5" t="e">
        <f t="shared" si="274"/>
        <v>#N/A</v>
      </c>
      <c r="AL16" s="28" t="e">
        <f t="shared" si="130"/>
        <v>#N/A</v>
      </c>
      <c r="AM16" s="5" t="e">
        <f t="shared" si="275"/>
        <v>#N/A</v>
      </c>
      <c r="AN16" s="5">
        <f t="shared" si="276"/>
        <v>44663</v>
      </c>
      <c r="AO16" s="5">
        <f t="shared" si="34"/>
        <v>44663</v>
      </c>
      <c r="AP16" s="5">
        <f t="shared" si="131"/>
        <v>44668</v>
      </c>
      <c r="AQ16" s="5">
        <f t="shared" si="132"/>
        <v>44671</v>
      </c>
      <c r="AR16" s="12">
        <f t="shared" si="277"/>
        <v>44676</v>
      </c>
      <c r="AS16" s="24"/>
      <c r="AT16" s="5" t="e">
        <f t="shared" si="133"/>
        <v>#N/A</v>
      </c>
      <c r="AU16" s="5" t="e">
        <f t="shared" si="278"/>
        <v>#N/A</v>
      </c>
      <c r="AV16" s="28" t="e">
        <f t="shared" si="134"/>
        <v>#N/A</v>
      </c>
      <c r="AW16" s="5" t="e">
        <f t="shared" si="279"/>
        <v>#N/A</v>
      </c>
      <c r="AX16" s="5">
        <f t="shared" si="280"/>
        <v>44691</v>
      </c>
      <c r="AY16" s="5">
        <f t="shared" si="43"/>
        <v>44691</v>
      </c>
      <c r="AZ16" s="5">
        <f t="shared" si="135"/>
        <v>44696</v>
      </c>
      <c r="BA16" s="5">
        <f t="shared" si="136"/>
        <v>44699</v>
      </c>
      <c r="BB16" s="12">
        <f t="shared" si="281"/>
        <v>44704</v>
      </c>
      <c r="BC16" s="24"/>
      <c r="BD16" s="5" t="e">
        <f t="shared" si="137"/>
        <v>#N/A</v>
      </c>
      <c r="BE16" s="5" t="e">
        <f t="shared" si="282"/>
        <v>#N/A</v>
      </c>
      <c r="BF16" s="28" t="e">
        <f t="shared" si="138"/>
        <v>#N/A</v>
      </c>
      <c r="BG16" s="5" t="e">
        <f t="shared" si="283"/>
        <v>#N/A</v>
      </c>
      <c r="BH16" s="5">
        <f t="shared" si="284"/>
        <v>44719</v>
      </c>
      <c r="BI16" s="5">
        <f t="shared" si="52"/>
        <v>44719</v>
      </c>
      <c r="BJ16" s="5">
        <f t="shared" si="139"/>
        <v>44724</v>
      </c>
      <c r="BK16" s="5">
        <f t="shared" si="140"/>
        <v>44727</v>
      </c>
      <c r="BL16" s="12">
        <f t="shared" si="285"/>
        <v>44732</v>
      </c>
      <c r="BM16" s="24"/>
      <c r="BN16" s="5" t="e">
        <f t="shared" si="141"/>
        <v>#N/A</v>
      </c>
      <c r="BO16" s="5" t="e">
        <f t="shared" si="286"/>
        <v>#N/A</v>
      </c>
      <c r="BP16" s="28" t="e">
        <f t="shared" si="142"/>
        <v>#N/A</v>
      </c>
      <c r="BQ16" s="5" t="e">
        <f t="shared" si="287"/>
        <v>#N/A</v>
      </c>
      <c r="BR16" s="5">
        <f t="shared" si="288"/>
        <v>44747</v>
      </c>
      <c r="BS16" s="5">
        <f t="shared" si="61"/>
        <v>44747</v>
      </c>
      <c r="BT16" s="5">
        <f t="shared" si="143"/>
        <v>44752</v>
      </c>
      <c r="BU16" s="5">
        <f t="shared" si="144"/>
        <v>44755</v>
      </c>
      <c r="BV16" s="12">
        <f t="shared" si="289"/>
        <v>44760</v>
      </c>
      <c r="BW16" s="24"/>
      <c r="BX16" s="5" t="e">
        <f t="shared" si="145"/>
        <v>#N/A</v>
      </c>
      <c r="BY16" s="5" t="e">
        <f t="shared" si="290"/>
        <v>#N/A</v>
      </c>
      <c r="BZ16" s="28" t="e">
        <f t="shared" si="146"/>
        <v>#N/A</v>
      </c>
      <c r="CA16" s="5" t="e">
        <f t="shared" si="291"/>
        <v>#N/A</v>
      </c>
      <c r="CB16" s="5">
        <f t="shared" si="292"/>
        <v>44775</v>
      </c>
      <c r="CC16" s="5">
        <f t="shared" si="70"/>
        <v>44775</v>
      </c>
      <c r="CD16" s="5">
        <f t="shared" si="147"/>
        <v>44780</v>
      </c>
      <c r="CE16" s="5">
        <f t="shared" si="148"/>
        <v>44783</v>
      </c>
      <c r="CF16" s="12">
        <f t="shared" si="293"/>
        <v>44788</v>
      </c>
      <c r="CG16" s="24"/>
      <c r="CH16" s="5" t="e">
        <f t="shared" si="149"/>
        <v>#N/A</v>
      </c>
      <c r="CI16" s="5" t="e">
        <f t="shared" si="294"/>
        <v>#N/A</v>
      </c>
      <c r="CJ16" s="28" t="e">
        <f t="shared" si="150"/>
        <v>#N/A</v>
      </c>
      <c r="CK16" s="5" t="e">
        <f t="shared" si="295"/>
        <v>#N/A</v>
      </c>
      <c r="CL16" s="5">
        <f t="shared" si="296"/>
        <v>44803</v>
      </c>
      <c r="CM16" s="5">
        <f t="shared" si="79"/>
        <v>44803</v>
      </c>
      <c r="CN16" s="5">
        <f t="shared" si="151"/>
        <v>44808</v>
      </c>
      <c r="CO16" s="5">
        <f t="shared" si="152"/>
        <v>44811</v>
      </c>
      <c r="CP16" s="12">
        <f t="shared" si="297"/>
        <v>44816</v>
      </c>
      <c r="CQ16" s="24"/>
      <c r="CR16" s="5" t="e">
        <f t="shared" si="153"/>
        <v>#N/A</v>
      </c>
      <c r="CS16" s="5" t="e">
        <f t="shared" si="298"/>
        <v>#N/A</v>
      </c>
      <c r="CT16" s="28" t="e">
        <f t="shared" si="154"/>
        <v>#N/A</v>
      </c>
      <c r="CU16" s="5" t="e">
        <f t="shared" si="299"/>
        <v>#N/A</v>
      </c>
      <c r="CV16" s="5">
        <f t="shared" si="300"/>
        <v>44831</v>
      </c>
      <c r="CW16" s="5">
        <f t="shared" si="88"/>
        <v>44831</v>
      </c>
      <c r="CX16" s="5">
        <f t="shared" si="155"/>
        <v>44836</v>
      </c>
      <c r="CY16" s="5">
        <f t="shared" si="156"/>
        <v>44839</v>
      </c>
      <c r="CZ16" s="12">
        <f t="shared" si="301"/>
        <v>44844</v>
      </c>
      <c r="DA16" s="24"/>
      <c r="DB16" s="5" t="e">
        <f t="shared" si="157"/>
        <v>#N/A</v>
      </c>
      <c r="DC16" s="5" t="e">
        <f t="shared" si="302"/>
        <v>#N/A</v>
      </c>
      <c r="DD16" s="28" t="e">
        <f t="shared" si="158"/>
        <v>#N/A</v>
      </c>
      <c r="DE16" s="5" t="e">
        <f t="shared" si="303"/>
        <v>#N/A</v>
      </c>
      <c r="DF16" s="5">
        <f t="shared" si="304"/>
        <v>44859</v>
      </c>
      <c r="DG16" s="5">
        <f t="shared" si="97"/>
        <v>44859</v>
      </c>
      <c r="DH16" s="5">
        <f t="shared" si="159"/>
        <v>44864</v>
      </c>
      <c r="DI16" s="5">
        <f t="shared" si="160"/>
        <v>44867</v>
      </c>
      <c r="DJ16" s="12">
        <f t="shared" si="305"/>
        <v>44872</v>
      </c>
      <c r="DK16" s="24"/>
      <c r="DL16" s="5" t="e">
        <f t="shared" si="161"/>
        <v>#N/A</v>
      </c>
      <c r="DM16" s="5" t="e">
        <f t="shared" si="306"/>
        <v>#N/A</v>
      </c>
      <c r="DN16" s="28" t="e">
        <f t="shared" si="162"/>
        <v>#N/A</v>
      </c>
      <c r="DO16" s="5" t="e">
        <f t="shared" si="307"/>
        <v>#N/A</v>
      </c>
      <c r="DP16" s="5">
        <f t="shared" si="308"/>
        <v>44887</v>
      </c>
      <c r="DQ16" s="5">
        <f t="shared" si="106"/>
        <v>44887</v>
      </c>
      <c r="DR16" s="5">
        <f t="shared" si="163"/>
        <v>44892</v>
      </c>
      <c r="DS16" s="5">
        <f t="shared" si="164"/>
        <v>44895</v>
      </c>
      <c r="DT16" s="12">
        <f t="shared" si="309"/>
        <v>44900</v>
      </c>
      <c r="DU16" s="24"/>
      <c r="DV16" s="5" t="e">
        <f t="shared" si="165"/>
        <v>#N/A</v>
      </c>
      <c r="DW16" s="5" t="e">
        <f t="shared" si="310"/>
        <v>#N/A</v>
      </c>
      <c r="DX16" s="28" t="e">
        <f t="shared" si="166"/>
        <v>#N/A</v>
      </c>
      <c r="DY16" s="5" t="e">
        <f t="shared" si="311"/>
        <v>#N/A</v>
      </c>
      <c r="DZ16" s="5">
        <f t="shared" si="312"/>
        <v>44915</v>
      </c>
      <c r="EA16" s="5">
        <f t="shared" si="115"/>
        <v>44915</v>
      </c>
      <c r="EB16" s="5">
        <f t="shared" si="167"/>
        <v>44920</v>
      </c>
      <c r="EC16" s="5">
        <f t="shared" si="168"/>
        <v>44923</v>
      </c>
      <c r="ED16" s="12">
        <f t="shared" si="313"/>
        <v>44928</v>
      </c>
      <c r="EE16" s="24"/>
      <c r="EF16" s="37"/>
      <c r="EG16" s="37"/>
      <c r="EH16" s="37"/>
      <c r="EI16" s="37"/>
      <c r="EJ16" s="37"/>
      <c r="EK16" s="37"/>
    </row>
    <row r="17" spans="1:141" ht="11.25" customHeight="1">
      <c r="A17" s="4" t="s">
        <v>89</v>
      </c>
      <c r="B17" s="4" t="s">
        <v>65</v>
      </c>
      <c r="C17" s="3">
        <f t="shared" si="0"/>
        <v>20</v>
      </c>
      <c r="D17" s="49">
        <f t="shared" si="1"/>
        <v>42</v>
      </c>
      <c r="E17" s="41"/>
      <c r="F17" s="5">
        <f t="shared" si="261"/>
        <v>44550</v>
      </c>
      <c r="G17" s="5">
        <f t="shared" si="262"/>
        <v>44555</v>
      </c>
      <c r="H17" s="28">
        <f t="shared" si="263"/>
        <v>44555</v>
      </c>
      <c r="I17" s="5">
        <f t="shared" si="264"/>
        <v>44559</v>
      </c>
      <c r="J17" s="5">
        <f t="shared" si="265"/>
        <v>44579</v>
      </c>
      <c r="K17" s="5">
        <f t="shared" si="7"/>
        <v>44579</v>
      </c>
      <c r="L17" s="5">
        <f t="shared" si="119"/>
        <v>44584</v>
      </c>
      <c r="M17" s="5">
        <f t="shared" si="120"/>
        <v>44587</v>
      </c>
      <c r="N17" s="12">
        <f t="shared" si="10"/>
        <v>44592</v>
      </c>
      <c r="O17" s="24"/>
      <c r="P17" s="5">
        <f t="shared" si="121"/>
        <v>44578</v>
      </c>
      <c r="Q17" s="5">
        <f t="shared" si="266"/>
        <v>44583</v>
      </c>
      <c r="R17" s="28">
        <f t="shared" si="122"/>
        <v>44583</v>
      </c>
      <c r="S17" s="5">
        <f t="shared" si="267"/>
        <v>44587</v>
      </c>
      <c r="T17" s="5">
        <f t="shared" si="268"/>
        <v>44607</v>
      </c>
      <c r="U17" s="5">
        <f t="shared" si="16"/>
        <v>44607</v>
      </c>
      <c r="V17" s="5">
        <f t="shared" si="123"/>
        <v>44612</v>
      </c>
      <c r="W17" s="5">
        <f t="shared" si="124"/>
        <v>44615</v>
      </c>
      <c r="X17" s="12">
        <f t="shared" si="269"/>
        <v>44620</v>
      </c>
      <c r="Y17" s="24"/>
      <c r="Z17" s="5">
        <f t="shared" si="125"/>
        <v>44606</v>
      </c>
      <c r="AA17" s="5">
        <f t="shared" si="270"/>
        <v>44611</v>
      </c>
      <c r="AB17" s="28">
        <f t="shared" si="126"/>
        <v>44611</v>
      </c>
      <c r="AC17" s="5">
        <f t="shared" si="271"/>
        <v>44615</v>
      </c>
      <c r="AD17" s="5">
        <f t="shared" si="272"/>
        <v>44635</v>
      </c>
      <c r="AE17" s="5">
        <f t="shared" si="25"/>
        <v>44635</v>
      </c>
      <c r="AF17" s="5">
        <f t="shared" si="127"/>
        <v>44640</v>
      </c>
      <c r="AG17" s="5">
        <f t="shared" si="128"/>
        <v>44643</v>
      </c>
      <c r="AH17" s="12">
        <f t="shared" si="273"/>
        <v>44648</v>
      </c>
      <c r="AI17" s="24"/>
      <c r="AJ17" s="5">
        <f t="shared" si="129"/>
        <v>44634</v>
      </c>
      <c r="AK17" s="5">
        <f t="shared" si="274"/>
        <v>44639</v>
      </c>
      <c r="AL17" s="28">
        <f t="shared" si="130"/>
        <v>44639</v>
      </c>
      <c r="AM17" s="5">
        <f t="shared" si="275"/>
        <v>44643</v>
      </c>
      <c r="AN17" s="5">
        <f t="shared" si="276"/>
        <v>44663</v>
      </c>
      <c r="AO17" s="5">
        <f t="shared" si="34"/>
        <v>44663</v>
      </c>
      <c r="AP17" s="5">
        <f t="shared" si="131"/>
        <v>44668</v>
      </c>
      <c r="AQ17" s="5">
        <f t="shared" si="132"/>
        <v>44671</v>
      </c>
      <c r="AR17" s="12">
        <f t="shared" si="277"/>
        <v>44676</v>
      </c>
      <c r="AS17" s="24"/>
      <c r="AT17" s="5">
        <f t="shared" si="133"/>
        <v>44662</v>
      </c>
      <c r="AU17" s="5">
        <f t="shared" si="278"/>
        <v>44667</v>
      </c>
      <c r="AV17" s="28">
        <f t="shared" si="134"/>
        <v>44667</v>
      </c>
      <c r="AW17" s="5">
        <f t="shared" si="279"/>
        <v>44671</v>
      </c>
      <c r="AX17" s="5">
        <f t="shared" si="280"/>
        <v>44691</v>
      </c>
      <c r="AY17" s="5">
        <f t="shared" si="43"/>
        <v>44691</v>
      </c>
      <c r="AZ17" s="5">
        <f t="shared" si="135"/>
        <v>44696</v>
      </c>
      <c r="BA17" s="5">
        <f t="shared" si="136"/>
        <v>44699</v>
      </c>
      <c r="BB17" s="12">
        <f t="shared" si="281"/>
        <v>44704</v>
      </c>
      <c r="BC17" s="24"/>
      <c r="BD17" s="5">
        <f t="shared" si="137"/>
        <v>44690</v>
      </c>
      <c r="BE17" s="5">
        <f t="shared" si="282"/>
        <v>44695</v>
      </c>
      <c r="BF17" s="28">
        <f t="shared" si="138"/>
        <v>44695</v>
      </c>
      <c r="BG17" s="5">
        <f t="shared" si="283"/>
        <v>44699</v>
      </c>
      <c r="BH17" s="5">
        <f t="shared" si="284"/>
        <v>44719</v>
      </c>
      <c r="BI17" s="5">
        <f t="shared" si="52"/>
        <v>44719</v>
      </c>
      <c r="BJ17" s="5">
        <f t="shared" si="139"/>
        <v>44724</v>
      </c>
      <c r="BK17" s="5">
        <f t="shared" si="140"/>
        <v>44727</v>
      </c>
      <c r="BL17" s="12">
        <f t="shared" si="285"/>
        <v>44732</v>
      </c>
      <c r="BM17" s="24"/>
      <c r="BN17" s="5">
        <f t="shared" si="141"/>
        <v>44718</v>
      </c>
      <c r="BO17" s="5">
        <f t="shared" si="286"/>
        <v>44723</v>
      </c>
      <c r="BP17" s="28">
        <f t="shared" si="142"/>
        <v>44723</v>
      </c>
      <c r="BQ17" s="5">
        <f t="shared" si="287"/>
        <v>44727</v>
      </c>
      <c r="BR17" s="5">
        <f t="shared" si="288"/>
        <v>44747</v>
      </c>
      <c r="BS17" s="5">
        <f t="shared" si="61"/>
        <v>44747</v>
      </c>
      <c r="BT17" s="5">
        <f t="shared" si="143"/>
        <v>44752</v>
      </c>
      <c r="BU17" s="5">
        <f t="shared" si="144"/>
        <v>44755</v>
      </c>
      <c r="BV17" s="12">
        <f t="shared" si="289"/>
        <v>44760</v>
      </c>
      <c r="BW17" s="24"/>
      <c r="BX17" s="5">
        <f t="shared" si="145"/>
        <v>44746</v>
      </c>
      <c r="BY17" s="5">
        <f t="shared" si="290"/>
        <v>44751</v>
      </c>
      <c r="BZ17" s="28">
        <f t="shared" si="146"/>
        <v>44751</v>
      </c>
      <c r="CA17" s="5">
        <f t="shared" si="291"/>
        <v>44755</v>
      </c>
      <c r="CB17" s="5">
        <f t="shared" si="292"/>
        <v>44775</v>
      </c>
      <c r="CC17" s="5">
        <f t="shared" si="70"/>
        <v>44775</v>
      </c>
      <c r="CD17" s="5">
        <f t="shared" si="147"/>
        <v>44780</v>
      </c>
      <c r="CE17" s="5">
        <f t="shared" si="148"/>
        <v>44783</v>
      </c>
      <c r="CF17" s="12">
        <f t="shared" si="293"/>
        <v>44788</v>
      </c>
      <c r="CG17" s="24"/>
      <c r="CH17" s="5">
        <f t="shared" si="149"/>
        <v>44774</v>
      </c>
      <c r="CI17" s="5">
        <f t="shared" si="294"/>
        <v>44779</v>
      </c>
      <c r="CJ17" s="28">
        <f t="shared" si="150"/>
        <v>44779</v>
      </c>
      <c r="CK17" s="5">
        <f t="shared" si="295"/>
        <v>44783</v>
      </c>
      <c r="CL17" s="5">
        <f t="shared" si="296"/>
        <v>44803</v>
      </c>
      <c r="CM17" s="5">
        <f t="shared" si="79"/>
        <v>44803</v>
      </c>
      <c r="CN17" s="5">
        <f t="shared" si="151"/>
        <v>44808</v>
      </c>
      <c r="CO17" s="5">
        <f t="shared" si="152"/>
        <v>44811</v>
      </c>
      <c r="CP17" s="12">
        <f t="shared" si="297"/>
        <v>44816</v>
      </c>
      <c r="CQ17" s="24"/>
      <c r="CR17" s="5">
        <f t="shared" si="153"/>
        <v>44802</v>
      </c>
      <c r="CS17" s="5">
        <f t="shared" si="298"/>
        <v>44807</v>
      </c>
      <c r="CT17" s="28">
        <f t="shared" si="154"/>
        <v>44807</v>
      </c>
      <c r="CU17" s="5">
        <f t="shared" si="299"/>
        <v>44811</v>
      </c>
      <c r="CV17" s="5">
        <f t="shared" si="300"/>
        <v>44831</v>
      </c>
      <c r="CW17" s="5">
        <f t="shared" si="88"/>
        <v>44831</v>
      </c>
      <c r="CX17" s="5">
        <f t="shared" si="155"/>
        <v>44836</v>
      </c>
      <c r="CY17" s="5">
        <f t="shared" si="156"/>
        <v>44839</v>
      </c>
      <c r="CZ17" s="12">
        <f t="shared" si="301"/>
        <v>44844</v>
      </c>
      <c r="DA17" s="24"/>
      <c r="DB17" s="5">
        <f t="shared" si="157"/>
        <v>44830</v>
      </c>
      <c r="DC17" s="5">
        <f t="shared" si="302"/>
        <v>44835</v>
      </c>
      <c r="DD17" s="28">
        <f t="shared" si="158"/>
        <v>44835</v>
      </c>
      <c r="DE17" s="5">
        <f t="shared" si="303"/>
        <v>44839</v>
      </c>
      <c r="DF17" s="5">
        <f t="shared" si="304"/>
        <v>44859</v>
      </c>
      <c r="DG17" s="5">
        <f t="shared" si="97"/>
        <v>44859</v>
      </c>
      <c r="DH17" s="5">
        <f t="shared" si="159"/>
        <v>44864</v>
      </c>
      <c r="DI17" s="5">
        <f t="shared" si="160"/>
        <v>44867</v>
      </c>
      <c r="DJ17" s="12">
        <f t="shared" si="305"/>
        <v>44872</v>
      </c>
      <c r="DK17" s="24"/>
      <c r="DL17" s="5">
        <f t="shared" si="161"/>
        <v>44858</v>
      </c>
      <c r="DM17" s="5">
        <f t="shared" si="306"/>
        <v>44863</v>
      </c>
      <c r="DN17" s="28">
        <f t="shared" si="162"/>
        <v>44863</v>
      </c>
      <c r="DO17" s="5">
        <f t="shared" si="307"/>
        <v>44867</v>
      </c>
      <c r="DP17" s="5">
        <f t="shared" si="308"/>
        <v>44887</v>
      </c>
      <c r="DQ17" s="5">
        <f t="shared" si="106"/>
        <v>44887</v>
      </c>
      <c r="DR17" s="5">
        <f t="shared" si="163"/>
        <v>44892</v>
      </c>
      <c r="DS17" s="5">
        <f t="shared" si="164"/>
        <v>44895</v>
      </c>
      <c r="DT17" s="12">
        <f t="shared" si="309"/>
        <v>44900</v>
      </c>
      <c r="DU17" s="24"/>
      <c r="DV17" s="5">
        <f t="shared" si="165"/>
        <v>44886</v>
      </c>
      <c r="DW17" s="5">
        <f t="shared" si="310"/>
        <v>44891</v>
      </c>
      <c r="DX17" s="28">
        <f t="shared" si="166"/>
        <v>44891</v>
      </c>
      <c r="DY17" s="5">
        <f t="shared" si="311"/>
        <v>44895</v>
      </c>
      <c r="DZ17" s="5">
        <f t="shared" si="312"/>
        <v>44915</v>
      </c>
      <c r="EA17" s="5">
        <f t="shared" si="115"/>
        <v>44915</v>
      </c>
      <c r="EB17" s="5">
        <f t="shared" si="167"/>
        <v>44920</v>
      </c>
      <c r="EC17" s="5">
        <f t="shared" si="168"/>
        <v>44923</v>
      </c>
      <c r="ED17" s="12">
        <f t="shared" si="313"/>
        <v>44928</v>
      </c>
      <c r="EE17" s="24"/>
      <c r="EF17" s="37"/>
      <c r="EG17" s="37"/>
      <c r="EH17" s="37"/>
      <c r="EI17" s="37"/>
      <c r="EJ17" s="37"/>
      <c r="EK17" s="37"/>
    </row>
    <row r="18" spans="1:141" ht="11.25" customHeight="1">
      <c r="A18" s="4" t="s">
        <v>99</v>
      </c>
      <c r="B18" s="4" t="s">
        <v>65</v>
      </c>
      <c r="C18" s="3">
        <f t="shared" si="0"/>
        <v>19</v>
      </c>
      <c r="D18" s="49">
        <f t="shared" si="1"/>
        <v>41</v>
      </c>
      <c r="E18" s="41"/>
      <c r="F18" s="5">
        <f>G18-ShipWindow</f>
        <v>44551</v>
      </c>
      <c r="G18" s="5">
        <f>H18</f>
        <v>44556</v>
      </c>
      <c r="H18" s="28">
        <f t="shared" ref="H18" si="314">I18-OriginLoad</f>
        <v>44556</v>
      </c>
      <c r="I18" s="5">
        <f>J18-$C18</f>
        <v>44560</v>
      </c>
      <c r="J18" s="5">
        <f>K18</f>
        <v>44579</v>
      </c>
      <c r="K18" s="5">
        <f t="shared" si="7"/>
        <v>44579</v>
      </c>
      <c r="L18" s="5">
        <f t="shared" ref="L18" si="315">M18-TransloadDays</f>
        <v>44584</v>
      </c>
      <c r="M18" s="5">
        <f t="shared" ref="M18" si="316">N18-savannahrail</f>
        <v>44587</v>
      </c>
      <c r="N18" s="12">
        <f t="shared" si="10"/>
        <v>44592</v>
      </c>
      <c r="O18" s="24"/>
      <c r="P18" s="5">
        <f t="shared" ref="P18" si="317">Q18-ShipWindow</f>
        <v>44579</v>
      </c>
      <c r="Q18" s="5">
        <f>R18</f>
        <v>44584</v>
      </c>
      <c r="R18" s="28">
        <f t="shared" ref="R18" si="318">S18-OriginLoad</f>
        <v>44584</v>
      </c>
      <c r="S18" s="5">
        <f>T18-$C18</f>
        <v>44588</v>
      </c>
      <c r="T18" s="5">
        <f>U18</f>
        <v>44607</v>
      </c>
      <c r="U18" s="5">
        <f t="shared" si="16"/>
        <v>44607</v>
      </c>
      <c r="V18" s="5">
        <f t="shared" ref="V18" si="319">W18-TransloadDays</f>
        <v>44612</v>
      </c>
      <c r="W18" s="5">
        <f t="shared" ref="W18" si="320">X18-savannahrail</f>
        <v>44615</v>
      </c>
      <c r="X18" s="12">
        <f>$P$1</f>
        <v>44620</v>
      </c>
      <c r="Y18" s="24"/>
      <c r="Z18" s="5">
        <f t="shared" ref="Z18" si="321">AA18-ShipWindow</f>
        <v>44607</v>
      </c>
      <c r="AA18" s="5">
        <f>AB18</f>
        <v>44612</v>
      </c>
      <c r="AB18" s="28">
        <f t="shared" ref="AB18" si="322">AC18-OriginLoad</f>
        <v>44612</v>
      </c>
      <c r="AC18" s="5">
        <f>AD18-$C18</f>
        <v>44616</v>
      </c>
      <c r="AD18" s="5">
        <f>AE18</f>
        <v>44635</v>
      </c>
      <c r="AE18" s="5">
        <f t="shared" si="25"/>
        <v>44635</v>
      </c>
      <c r="AF18" s="5">
        <f t="shared" ref="AF18" si="323">AG18-TransloadDays</f>
        <v>44640</v>
      </c>
      <c r="AG18" s="5">
        <f t="shared" ref="AG18" si="324">AH18-savannahrail</f>
        <v>44643</v>
      </c>
      <c r="AH18" s="12">
        <f>$Z$1</f>
        <v>44648</v>
      </c>
      <c r="AI18" s="24"/>
      <c r="AJ18" s="5">
        <f t="shared" ref="AJ18" si="325">AK18-ShipWindow</f>
        <v>44635</v>
      </c>
      <c r="AK18" s="5">
        <f>AL18</f>
        <v>44640</v>
      </c>
      <c r="AL18" s="28">
        <f t="shared" ref="AL18" si="326">AM18-OriginLoad</f>
        <v>44640</v>
      </c>
      <c r="AM18" s="5">
        <f>AN18-$C18</f>
        <v>44644</v>
      </c>
      <c r="AN18" s="5">
        <f>AO18</f>
        <v>44663</v>
      </c>
      <c r="AO18" s="5">
        <f t="shared" si="34"/>
        <v>44663</v>
      </c>
      <c r="AP18" s="5">
        <f t="shared" ref="AP18" si="327">AQ18-TransloadDays</f>
        <v>44668</v>
      </c>
      <c r="AQ18" s="5">
        <f t="shared" ref="AQ18" si="328">AR18-savannahrail</f>
        <v>44671</v>
      </c>
      <c r="AR18" s="12">
        <f>$AJ$1</f>
        <v>44676</v>
      </c>
      <c r="AS18" s="24"/>
      <c r="AT18" s="5">
        <f t="shared" ref="AT18" si="329">AU18-ShipWindow</f>
        <v>44663</v>
      </c>
      <c r="AU18" s="5">
        <f>AV18</f>
        <v>44668</v>
      </c>
      <c r="AV18" s="28">
        <f t="shared" ref="AV18" si="330">AW18-OriginLoad</f>
        <v>44668</v>
      </c>
      <c r="AW18" s="5">
        <f>AX18-$C18</f>
        <v>44672</v>
      </c>
      <c r="AX18" s="5">
        <f>AY18</f>
        <v>44691</v>
      </c>
      <c r="AY18" s="5">
        <f t="shared" si="43"/>
        <v>44691</v>
      </c>
      <c r="AZ18" s="5">
        <f t="shared" ref="AZ18" si="331">BA18-TransloadDays</f>
        <v>44696</v>
      </c>
      <c r="BA18" s="5">
        <f t="shared" ref="BA18" si="332">BB18-savannahrail</f>
        <v>44699</v>
      </c>
      <c r="BB18" s="12">
        <f>$AT$1</f>
        <v>44704</v>
      </c>
      <c r="BC18" s="24"/>
      <c r="BD18" s="5">
        <f t="shared" ref="BD18" si="333">BE18-ShipWindow</f>
        <v>44691</v>
      </c>
      <c r="BE18" s="5">
        <f>BF18</f>
        <v>44696</v>
      </c>
      <c r="BF18" s="28">
        <f t="shared" ref="BF18" si="334">BG18-OriginLoad</f>
        <v>44696</v>
      </c>
      <c r="BG18" s="5">
        <f>BH18-$C18</f>
        <v>44700</v>
      </c>
      <c r="BH18" s="5">
        <f>BI18</f>
        <v>44719</v>
      </c>
      <c r="BI18" s="5">
        <f t="shared" si="52"/>
        <v>44719</v>
      </c>
      <c r="BJ18" s="5">
        <f t="shared" ref="BJ18" si="335">BK18-TransloadDays</f>
        <v>44724</v>
      </c>
      <c r="BK18" s="5">
        <f t="shared" ref="BK18" si="336">BL18-savannahrail</f>
        <v>44727</v>
      </c>
      <c r="BL18" s="12">
        <f>$BD$1</f>
        <v>44732</v>
      </c>
      <c r="BM18" s="24"/>
      <c r="BN18" s="5">
        <f t="shared" ref="BN18" si="337">BO18-ShipWindow</f>
        <v>44719</v>
      </c>
      <c r="BO18" s="5">
        <f>BP18</f>
        <v>44724</v>
      </c>
      <c r="BP18" s="28">
        <f t="shared" ref="BP18" si="338">BQ18-OriginLoad</f>
        <v>44724</v>
      </c>
      <c r="BQ18" s="5">
        <f>BR18-$C18</f>
        <v>44728</v>
      </c>
      <c r="BR18" s="5">
        <f>BS18</f>
        <v>44747</v>
      </c>
      <c r="BS18" s="5">
        <f t="shared" si="61"/>
        <v>44747</v>
      </c>
      <c r="BT18" s="5">
        <f t="shared" ref="BT18" si="339">BU18-TransloadDays</f>
        <v>44752</v>
      </c>
      <c r="BU18" s="5">
        <f t="shared" ref="BU18" si="340">BV18-savannahrail</f>
        <v>44755</v>
      </c>
      <c r="BV18" s="12">
        <f>$BN$1</f>
        <v>44760</v>
      </c>
      <c r="BW18" s="24"/>
      <c r="BX18" s="5">
        <f t="shared" ref="BX18" si="341">BY18-ShipWindow</f>
        <v>44747</v>
      </c>
      <c r="BY18" s="5">
        <f>BZ18</f>
        <v>44752</v>
      </c>
      <c r="BZ18" s="28">
        <f t="shared" ref="BZ18" si="342">CA18-OriginLoad</f>
        <v>44752</v>
      </c>
      <c r="CA18" s="5">
        <f>CB18-$C18</f>
        <v>44756</v>
      </c>
      <c r="CB18" s="5">
        <f>CC18</f>
        <v>44775</v>
      </c>
      <c r="CC18" s="5">
        <f t="shared" si="70"/>
        <v>44775</v>
      </c>
      <c r="CD18" s="5">
        <f t="shared" ref="CD18" si="343">CE18-TransloadDays</f>
        <v>44780</v>
      </c>
      <c r="CE18" s="5">
        <f t="shared" ref="CE18" si="344">CF18-savannahrail</f>
        <v>44783</v>
      </c>
      <c r="CF18" s="12">
        <f>$BX$1</f>
        <v>44788</v>
      </c>
      <c r="CG18" s="24"/>
      <c r="CH18" s="5">
        <f t="shared" ref="CH18" si="345">CI18-ShipWindow</f>
        <v>44775</v>
      </c>
      <c r="CI18" s="5">
        <f>CJ18</f>
        <v>44780</v>
      </c>
      <c r="CJ18" s="28">
        <f t="shared" ref="CJ18" si="346">CK18-OriginLoad</f>
        <v>44780</v>
      </c>
      <c r="CK18" s="5">
        <f>CL18-$C18</f>
        <v>44784</v>
      </c>
      <c r="CL18" s="5">
        <f>CM18</f>
        <v>44803</v>
      </c>
      <c r="CM18" s="5">
        <f t="shared" si="79"/>
        <v>44803</v>
      </c>
      <c r="CN18" s="5">
        <f t="shared" ref="CN18" si="347">CO18-TransloadDays</f>
        <v>44808</v>
      </c>
      <c r="CO18" s="5">
        <f t="shared" ref="CO18" si="348">CP18-savannahrail</f>
        <v>44811</v>
      </c>
      <c r="CP18" s="12">
        <f>$CH$1</f>
        <v>44816</v>
      </c>
      <c r="CQ18" s="24"/>
      <c r="CR18" s="5">
        <f t="shared" ref="CR18" si="349">CS18-ShipWindow</f>
        <v>44803</v>
      </c>
      <c r="CS18" s="5">
        <f>CT18</f>
        <v>44808</v>
      </c>
      <c r="CT18" s="28">
        <f t="shared" ref="CT18" si="350">CU18-OriginLoad</f>
        <v>44808</v>
      </c>
      <c r="CU18" s="5">
        <f>CV18-$C18</f>
        <v>44812</v>
      </c>
      <c r="CV18" s="5">
        <f>CW18</f>
        <v>44831</v>
      </c>
      <c r="CW18" s="5">
        <f t="shared" si="88"/>
        <v>44831</v>
      </c>
      <c r="CX18" s="5">
        <f t="shared" ref="CX18" si="351">CY18-TransloadDays</f>
        <v>44836</v>
      </c>
      <c r="CY18" s="5">
        <f t="shared" ref="CY18" si="352">CZ18-savannahrail</f>
        <v>44839</v>
      </c>
      <c r="CZ18" s="12">
        <f>$CR$1</f>
        <v>44844</v>
      </c>
      <c r="DA18" s="24"/>
      <c r="DB18" s="5">
        <f t="shared" ref="DB18" si="353">DC18-ShipWindow</f>
        <v>44831</v>
      </c>
      <c r="DC18" s="5">
        <f>DD18</f>
        <v>44836</v>
      </c>
      <c r="DD18" s="28">
        <f t="shared" ref="DD18" si="354">DE18-OriginLoad</f>
        <v>44836</v>
      </c>
      <c r="DE18" s="5">
        <f>DF18-$C18</f>
        <v>44840</v>
      </c>
      <c r="DF18" s="5">
        <f>DG18</f>
        <v>44859</v>
      </c>
      <c r="DG18" s="5">
        <f t="shared" si="97"/>
        <v>44859</v>
      </c>
      <c r="DH18" s="5">
        <f t="shared" ref="DH18" si="355">DI18-TransloadDays</f>
        <v>44864</v>
      </c>
      <c r="DI18" s="5">
        <f t="shared" ref="DI18" si="356">DJ18-savannahrail</f>
        <v>44867</v>
      </c>
      <c r="DJ18" s="12">
        <f>$DB$1</f>
        <v>44872</v>
      </c>
      <c r="DK18" s="24"/>
      <c r="DL18" s="5">
        <f t="shared" ref="DL18" si="357">DM18-ShipWindow</f>
        <v>44859</v>
      </c>
      <c r="DM18" s="5">
        <f>DN18</f>
        <v>44864</v>
      </c>
      <c r="DN18" s="28">
        <f t="shared" ref="DN18" si="358">DO18-OriginLoad</f>
        <v>44864</v>
      </c>
      <c r="DO18" s="5">
        <f>DP18-$C18</f>
        <v>44868</v>
      </c>
      <c r="DP18" s="5">
        <f>DQ18</f>
        <v>44887</v>
      </c>
      <c r="DQ18" s="5">
        <f t="shared" si="106"/>
        <v>44887</v>
      </c>
      <c r="DR18" s="5">
        <f t="shared" ref="DR18" si="359">DS18-TransloadDays</f>
        <v>44892</v>
      </c>
      <c r="DS18" s="5">
        <f t="shared" ref="DS18" si="360">DT18-savannahrail</f>
        <v>44895</v>
      </c>
      <c r="DT18" s="12">
        <f>$DL$1</f>
        <v>44900</v>
      </c>
      <c r="DU18" s="24"/>
      <c r="DV18" s="5">
        <f t="shared" ref="DV18" si="361">DW18-ShipWindow</f>
        <v>44887</v>
      </c>
      <c r="DW18" s="5">
        <f>DX18</f>
        <v>44892</v>
      </c>
      <c r="DX18" s="28">
        <f t="shared" ref="DX18" si="362">DY18-OriginLoad</f>
        <v>44892</v>
      </c>
      <c r="DY18" s="5">
        <f>DZ18-$C18</f>
        <v>44896</v>
      </c>
      <c r="DZ18" s="5">
        <f>EA18</f>
        <v>44915</v>
      </c>
      <c r="EA18" s="5">
        <f t="shared" si="115"/>
        <v>44915</v>
      </c>
      <c r="EB18" s="5">
        <f t="shared" ref="EB18" si="363">EC18-TransloadDays</f>
        <v>44920</v>
      </c>
      <c r="EC18" s="5">
        <f t="shared" ref="EC18" si="364">ED18-savannahrail</f>
        <v>44923</v>
      </c>
      <c r="ED18" s="12">
        <f>$DV$1</f>
        <v>44928</v>
      </c>
      <c r="EE18" s="24"/>
      <c r="EF18" s="37"/>
      <c r="EG18" s="37"/>
      <c r="EH18" s="37"/>
      <c r="EI18" s="37"/>
      <c r="EJ18" s="37"/>
      <c r="EK18" s="37"/>
    </row>
    <row r="19" spans="1:141" ht="11.25" customHeight="1">
      <c r="A19" s="4" t="s">
        <v>94</v>
      </c>
      <c r="B19" s="4" t="s">
        <v>65</v>
      </c>
      <c r="C19" s="3">
        <f t="shared" si="0"/>
        <v>20</v>
      </c>
      <c r="D19" s="49">
        <f t="shared" si="1"/>
        <v>42</v>
      </c>
      <c r="E19" s="41"/>
      <c r="F19" s="5">
        <f t="shared" ref="F19" si="365">G19-ShipWindow</f>
        <v>44550</v>
      </c>
      <c r="G19" s="5">
        <f>H19</f>
        <v>44555</v>
      </c>
      <c r="H19" s="28">
        <f t="shared" ref="H19:H20" si="366">I19-OriginLoad</f>
        <v>44555</v>
      </c>
      <c r="I19" s="5">
        <f>J19-$C19</f>
        <v>44559</v>
      </c>
      <c r="J19" s="5">
        <f>K19</f>
        <v>44579</v>
      </c>
      <c r="K19" s="5">
        <f t="shared" si="7"/>
        <v>44579</v>
      </c>
      <c r="L19" s="5">
        <f t="shared" ref="L19:L20" si="367">M19-TransloadDays</f>
        <v>44584</v>
      </c>
      <c r="M19" s="5">
        <f t="shared" ref="M19:M20" si="368">N19-savannahrail</f>
        <v>44587</v>
      </c>
      <c r="N19" s="12">
        <f t="shared" si="10"/>
        <v>44592</v>
      </c>
      <c r="O19" s="24"/>
      <c r="P19" s="5">
        <f t="shared" ref="P19:P20" si="369">Q19-ShipWindow</f>
        <v>44578</v>
      </c>
      <c r="Q19" s="5">
        <f>R19</f>
        <v>44583</v>
      </c>
      <c r="R19" s="28">
        <f t="shared" ref="R19:R20" si="370">S19-OriginLoad</f>
        <v>44583</v>
      </c>
      <c r="S19" s="5">
        <f>T19-$C19</f>
        <v>44587</v>
      </c>
      <c r="T19" s="5">
        <f>U19</f>
        <v>44607</v>
      </c>
      <c r="U19" s="5">
        <f t="shared" si="16"/>
        <v>44607</v>
      </c>
      <c r="V19" s="5">
        <f t="shared" ref="V19:V20" si="371">W19-TransloadDays</f>
        <v>44612</v>
      </c>
      <c r="W19" s="5">
        <f t="shared" ref="W19:W20" si="372">X19-savannahrail</f>
        <v>44615</v>
      </c>
      <c r="X19" s="12">
        <f>$P$1</f>
        <v>44620</v>
      </c>
      <c r="Y19" s="24"/>
      <c r="Z19" s="5">
        <f t="shared" ref="Z19:Z20" si="373">AA19-ShipWindow</f>
        <v>44606</v>
      </c>
      <c r="AA19" s="5">
        <f>AB19</f>
        <v>44611</v>
      </c>
      <c r="AB19" s="28">
        <f t="shared" ref="AB19:AB20" si="374">AC19-OriginLoad</f>
        <v>44611</v>
      </c>
      <c r="AC19" s="5">
        <f>AD19-$C19</f>
        <v>44615</v>
      </c>
      <c r="AD19" s="5">
        <f>AE19</f>
        <v>44635</v>
      </c>
      <c r="AE19" s="5">
        <f t="shared" si="25"/>
        <v>44635</v>
      </c>
      <c r="AF19" s="5">
        <f t="shared" ref="AF19:AF20" si="375">AG19-TransloadDays</f>
        <v>44640</v>
      </c>
      <c r="AG19" s="5">
        <f t="shared" ref="AG19:AG20" si="376">AH19-savannahrail</f>
        <v>44643</v>
      </c>
      <c r="AH19" s="12">
        <f>$Z$1</f>
        <v>44648</v>
      </c>
      <c r="AI19" s="24"/>
      <c r="AJ19" s="5">
        <f t="shared" ref="AJ19:AJ20" si="377">AK19-ShipWindow</f>
        <v>44634</v>
      </c>
      <c r="AK19" s="5">
        <f>AL19</f>
        <v>44639</v>
      </c>
      <c r="AL19" s="28">
        <f t="shared" ref="AL19:AL20" si="378">AM19-OriginLoad</f>
        <v>44639</v>
      </c>
      <c r="AM19" s="5">
        <f>AN19-$C19</f>
        <v>44643</v>
      </c>
      <c r="AN19" s="5">
        <f>AO19</f>
        <v>44663</v>
      </c>
      <c r="AO19" s="5">
        <f t="shared" si="34"/>
        <v>44663</v>
      </c>
      <c r="AP19" s="5">
        <f t="shared" ref="AP19:AP20" si="379">AQ19-TransloadDays</f>
        <v>44668</v>
      </c>
      <c r="AQ19" s="5">
        <f t="shared" ref="AQ19:AQ20" si="380">AR19-savannahrail</f>
        <v>44671</v>
      </c>
      <c r="AR19" s="12">
        <f>$AJ$1</f>
        <v>44676</v>
      </c>
      <c r="AS19" s="24"/>
      <c r="AT19" s="5">
        <f t="shared" ref="AT19:AT20" si="381">AU19-ShipWindow</f>
        <v>44662</v>
      </c>
      <c r="AU19" s="5">
        <f>AV19</f>
        <v>44667</v>
      </c>
      <c r="AV19" s="28">
        <f t="shared" ref="AV19:AV20" si="382">AW19-OriginLoad</f>
        <v>44667</v>
      </c>
      <c r="AW19" s="5">
        <f>AX19-$C19</f>
        <v>44671</v>
      </c>
      <c r="AX19" s="5">
        <f>AY19</f>
        <v>44691</v>
      </c>
      <c r="AY19" s="5">
        <f t="shared" si="43"/>
        <v>44691</v>
      </c>
      <c r="AZ19" s="5">
        <f t="shared" ref="AZ19:AZ20" si="383">BA19-TransloadDays</f>
        <v>44696</v>
      </c>
      <c r="BA19" s="5">
        <f t="shared" ref="BA19:BA20" si="384">BB19-savannahrail</f>
        <v>44699</v>
      </c>
      <c r="BB19" s="12">
        <f>$AT$1</f>
        <v>44704</v>
      </c>
      <c r="BC19" s="24"/>
      <c r="BD19" s="5">
        <f t="shared" ref="BD19:BD20" si="385">BE19-ShipWindow</f>
        <v>44690</v>
      </c>
      <c r="BE19" s="5">
        <f>BF19</f>
        <v>44695</v>
      </c>
      <c r="BF19" s="28">
        <f t="shared" ref="BF19:BF20" si="386">BG19-OriginLoad</f>
        <v>44695</v>
      </c>
      <c r="BG19" s="5">
        <f>BH19-$C19</f>
        <v>44699</v>
      </c>
      <c r="BH19" s="5">
        <f>BI19</f>
        <v>44719</v>
      </c>
      <c r="BI19" s="5">
        <f t="shared" si="52"/>
        <v>44719</v>
      </c>
      <c r="BJ19" s="5">
        <f t="shared" ref="BJ19:BJ20" si="387">BK19-TransloadDays</f>
        <v>44724</v>
      </c>
      <c r="BK19" s="5">
        <f t="shared" ref="BK19:BK20" si="388">BL19-savannahrail</f>
        <v>44727</v>
      </c>
      <c r="BL19" s="12">
        <f>$BD$1</f>
        <v>44732</v>
      </c>
      <c r="BM19" s="24"/>
      <c r="BN19" s="5">
        <f t="shared" ref="BN19:BN20" si="389">BO19-ShipWindow</f>
        <v>44718</v>
      </c>
      <c r="BO19" s="5">
        <f>BP19</f>
        <v>44723</v>
      </c>
      <c r="BP19" s="28">
        <f t="shared" ref="BP19:BP20" si="390">BQ19-OriginLoad</f>
        <v>44723</v>
      </c>
      <c r="BQ19" s="5">
        <f>BR19-$C19</f>
        <v>44727</v>
      </c>
      <c r="BR19" s="5">
        <f>BS19</f>
        <v>44747</v>
      </c>
      <c r="BS19" s="5">
        <f t="shared" si="61"/>
        <v>44747</v>
      </c>
      <c r="BT19" s="5">
        <f t="shared" ref="BT19:BT20" si="391">BU19-TransloadDays</f>
        <v>44752</v>
      </c>
      <c r="BU19" s="5">
        <f t="shared" ref="BU19:BU20" si="392">BV19-savannahrail</f>
        <v>44755</v>
      </c>
      <c r="BV19" s="12">
        <f>$BN$1</f>
        <v>44760</v>
      </c>
      <c r="BW19" s="24"/>
      <c r="BX19" s="5">
        <f t="shared" ref="BX19:BX20" si="393">BY19-ShipWindow</f>
        <v>44746</v>
      </c>
      <c r="BY19" s="5">
        <f>BZ19</f>
        <v>44751</v>
      </c>
      <c r="BZ19" s="28">
        <f t="shared" ref="BZ19:BZ20" si="394">CA19-OriginLoad</f>
        <v>44751</v>
      </c>
      <c r="CA19" s="5">
        <f>CB19-$C19</f>
        <v>44755</v>
      </c>
      <c r="CB19" s="5">
        <f>CC19</f>
        <v>44775</v>
      </c>
      <c r="CC19" s="5">
        <f t="shared" si="70"/>
        <v>44775</v>
      </c>
      <c r="CD19" s="5">
        <f t="shared" ref="CD19:CD20" si="395">CE19-TransloadDays</f>
        <v>44780</v>
      </c>
      <c r="CE19" s="5">
        <f t="shared" ref="CE19:CE20" si="396">CF19-savannahrail</f>
        <v>44783</v>
      </c>
      <c r="CF19" s="12">
        <f>$BX$1</f>
        <v>44788</v>
      </c>
      <c r="CG19" s="24"/>
      <c r="CH19" s="5">
        <f t="shared" ref="CH19:CH20" si="397">CI19-ShipWindow</f>
        <v>44774</v>
      </c>
      <c r="CI19" s="5">
        <f>CJ19</f>
        <v>44779</v>
      </c>
      <c r="CJ19" s="28">
        <f t="shared" ref="CJ19:CJ20" si="398">CK19-OriginLoad</f>
        <v>44779</v>
      </c>
      <c r="CK19" s="5">
        <f>CL19-$C19</f>
        <v>44783</v>
      </c>
      <c r="CL19" s="5">
        <f>CM19</f>
        <v>44803</v>
      </c>
      <c r="CM19" s="5">
        <f t="shared" si="79"/>
        <v>44803</v>
      </c>
      <c r="CN19" s="5">
        <f t="shared" ref="CN19:CN20" si="399">CO19-TransloadDays</f>
        <v>44808</v>
      </c>
      <c r="CO19" s="5">
        <f t="shared" ref="CO19:CO20" si="400">CP19-savannahrail</f>
        <v>44811</v>
      </c>
      <c r="CP19" s="12">
        <f>$CH$1</f>
        <v>44816</v>
      </c>
      <c r="CQ19" s="24"/>
      <c r="CR19" s="5">
        <f t="shared" ref="CR19:CR20" si="401">CS19-ShipWindow</f>
        <v>44802</v>
      </c>
      <c r="CS19" s="5">
        <f>CT19</f>
        <v>44807</v>
      </c>
      <c r="CT19" s="28">
        <f t="shared" ref="CT19:CT20" si="402">CU19-OriginLoad</f>
        <v>44807</v>
      </c>
      <c r="CU19" s="5">
        <f>CV19-$C19</f>
        <v>44811</v>
      </c>
      <c r="CV19" s="5">
        <f>CW19</f>
        <v>44831</v>
      </c>
      <c r="CW19" s="5">
        <f t="shared" si="88"/>
        <v>44831</v>
      </c>
      <c r="CX19" s="5">
        <f t="shared" ref="CX19:CX20" si="403">CY19-TransloadDays</f>
        <v>44836</v>
      </c>
      <c r="CY19" s="5">
        <f t="shared" ref="CY19:CY20" si="404">CZ19-savannahrail</f>
        <v>44839</v>
      </c>
      <c r="CZ19" s="12">
        <f>$CR$1</f>
        <v>44844</v>
      </c>
      <c r="DA19" s="24"/>
      <c r="DB19" s="5">
        <f t="shared" ref="DB19:DB20" si="405">DC19-ShipWindow</f>
        <v>44830</v>
      </c>
      <c r="DC19" s="5">
        <f>DD19</f>
        <v>44835</v>
      </c>
      <c r="DD19" s="28">
        <f t="shared" ref="DD19:DD20" si="406">DE19-OriginLoad</f>
        <v>44835</v>
      </c>
      <c r="DE19" s="5">
        <f>DF19-$C19</f>
        <v>44839</v>
      </c>
      <c r="DF19" s="5">
        <f>DG19</f>
        <v>44859</v>
      </c>
      <c r="DG19" s="5">
        <f t="shared" si="97"/>
        <v>44859</v>
      </c>
      <c r="DH19" s="5">
        <f t="shared" ref="DH19:DH20" si="407">DI19-TransloadDays</f>
        <v>44864</v>
      </c>
      <c r="DI19" s="5">
        <f t="shared" ref="DI19:DI20" si="408">DJ19-savannahrail</f>
        <v>44867</v>
      </c>
      <c r="DJ19" s="12">
        <f>$DB$1</f>
        <v>44872</v>
      </c>
      <c r="DK19" s="24"/>
      <c r="DL19" s="5">
        <f t="shared" ref="DL19:DL20" si="409">DM19-ShipWindow</f>
        <v>44858</v>
      </c>
      <c r="DM19" s="5">
        <f>DN19</f>
        <v>44863</v>
      </c>
      <c r="DN19" s="28">
        <f t="shared" ref="DN19:DN20" si="410">DO19-OriginLoad</f>
        <v>44863</v>
      </c>
      <c r="DO19" s="5">
        <f>DP19-$C19</f>
        <v>44867</v>
      </c>
      <c r="DP19" s="5">
        <f>DQ19</f>
        <v>44887</v>
      </c>
      <c r="DQ19" s="5">
        <f t="shared" si="106"/>
        <v>44887</v>
      </c>
      <c r="DR19" s="5">
        <f t="shared" ref="DR19:DR20" si="411">DS19-TransloadDays</f>
        <v>44892</v>
      </c>
      <c r="DS19" s="5">
        <f t="shared" ref="DS19:DS20" si="412">DT19-savannahrail</f>
        <v>44895</v>
      </c>
      <c r="DT19" s="12">
        <f>$DL$1</f>
        <v>44900</v>
      </c>
      <c r="DU19" s="24"/>
      <c r="DV19" s="5">
        <f t="shared" ref="DV19:DV20" si="413">DW19-ShipWindow</f>
        <v>44886</v>
      </c>
      <c r="DW19" s="5">
        <f>DX19</f>
        <v>44891</v>
      </c>
      <c r="DX19" s="28">
        <f t="shared" ref="DX19:DX20" si="414">DY19-OriginLoad</f>
        <v>44891</v>
      </c>
      <c r="DY19" s="5">
        <f>DZ19-$C19</f>
        <v>44895</v>
      </c>
      <c r="DZ19" s="5">
        <f>EA19</f>
        <v>44915</v>
      </c>
      <c r="EA19" s="5">
        <f t="shared" si="115"/>
        <v>44915</v>
      </c>
      <c r="EB19" s="5">
        <f t="shared" ref="EB19:EB20" si="415">EC19-TransloadDays</f>
        <v>44920</v>
      </c>
      <c r="EC19" s="5">
        <f t="shared" ref="EC19:EC20" si="416">ED19-savannahrail</f>
        <v>44923</v>
      </c>
      <c r="ED19" s="12">
        <f>$DV$1</f>
        <v>44928</v>
      </c>
      <c r="EE19" s="24"/>
      <c r="EF19" s="37"/>
      <c r="EG19" s="37"/>
      <c r="EH19" s="37"/>
      <c r="EI19" s="37"/>
      <c r="EJ19" s="37"/>
      <c r="EK19" s="37"/>
    </row>
    <row r="20" spans="1:141" ht="11.25" customHeight="1">
      <c r="A20" s="4" t="s">
        <v>104</v>
      </c>
      <c r="B20" s="4" t="s">
        <v>65</v>
      </c>
      <c r="C20" s="3">
        <f t="shared" si="0"/>
        <v>16</v>
      </c>
      <c r="D20" s="49">
        <f t="shared" si="1"/>
        <v>38</v>
      </c>
      <c r="E20" s="41"/>
      <c r="F20" s="5">
        <f>G20-ShipWindow</f>
        <v>44554</v>
      </c>
      <c r="G20" s="5">
        <f>H20</f>
        <v>44559</v>
      </c>
      <c r="H20" s="28">
        <f t="shared" si="366"/>
        <v>44559</v>
      </c>
      <c r="I20" s="5">
        <f>J20-$C20</f>
        <v>44563</v>
      </c>
      <c r="J20" s="5">
        <f>K20</f>
        <v>44579</v>
      </c>
      <c r="K20" s="5">
        <f t="shared" si="7"/>
        <v>44579</v>
      </c>
      <c r="L20" s="5">
        <f t="shared" si="367"/>
        <v>44584</v>
      </c>
      <c r="M20" s="5">
        <f t="shared" si="368"/>
        <v>44587</v>
      </c>
      <c r="N20" s="12">
        <f t="shared" si="10"/>
        <v>44592</v>
      </c>
      <c r="O20" s="24"/>
      <c r="P20" s="5">
        <f t="shared" si="369"/>
        <v>44582</v>
      </c>
      <c r="Q20" s="5">
        <f>R20</f>
        <v>44587</v>
      </c>
      <c r="R20" s="28">
        <f t="shared" si="370"/>
        <v>44587</v>
      </c>
      <c r="S20" s="5">
        <f>T20-$C20</f>
        <v>44591</v>
      </c>
      <c r="T20" s="5">
        <f>U20</f>
        <v>44607</v>
      </c>
      <c r="U20" s="5">
        <f t="shared" si="16"/>
        <v>44607</v>
      </c>
      <c r="V20" s="5">
        <f t="shared" si="371"/>
        <v>44612</v>
      </c>
      <c r="W20" s="5">
        <f t="shared" si="372"/>
        <v>44615</v>
      </c>
      <c r="X20" s="12">
        <f>$P$1</f>
        <v>44620</v>
      </c>
      <c r="Y20" s="24"/>
      <c r="Z20" s="5">
        <f t="shared" si="373"/>
        <v>44610</v>
      </c>
      <c r="AA20" s="5">
        <f>AB20</f>
        <v>44615</v>
      </c>
      <c r="AB20" s="28">
        <f t="shared" si="374"/>
        <v>44615</v>
      </c>
      <c r="AC20" s="5">
        <f>AD20-$C20</f>
        <v>44619</v>
      </c>
      <c r="AD20" s="5">
        <f>AE20</f>
        <v>44635</v>
      </c>
      <c r="AE20" s="5">
        <f t="shared" si="25"/>
        <v>44635</v>
      </c>
      <c r="AF20" s="5">
        <f t="shared" si="375"/>
        <v>44640</v>
      </c>
      <c r="AG20" s="5">
        <f t="shared" si="376"/>
        <v>44643</v>
      </c>
      <c r="AH20" s="12">
        <f>$Z$1</f>
        <v>44648</v>
      </c>
      <c r="AI20" s="24"/>
      <c r="AJ20" s="5">
        <f t="shared" si="377"/>
        <v>44638</v>
      </c>
      <c r="AK20" s="5">
        <f>AL20</f>
        <v>44643</v>
      </c>
      <c r="AL20" s="28">
        <f t="shared" si="378"/>
        <v>44643</v>
      </c>
      <c r="AM20" s="5">
        <f>AN20-$C20</f>
        <v>44647</v>
      </c>
      <c r="AN20" s="5">
        <f>AO20</f>
        <v>44663</v>
      </c>
      <c r="AO20" s="5">
        <f t="shared" si="34"/>
        <v>44663</v>
      </c>
      <c r="AP20" s="5">
        <f t="shared" si="379"/>
        <v>44668</v>
      </c>
      <c r="AQ20" s="5">
        <f t="shared" si="380"/>
        <v>44671</v>
      </c>
      <c r="AR20" s="12">
        <f>$AJ$1</f>
        <v>44676</v>
      </c>
      <c r="AS20" s="24"/>
      <c r="AT20" s="5">
        <f t="shared" si="381"/>
        <v>44666</v>
      </c>
      <c r="AU20" s="5">
        <f>AV20</f>
        <v>44671</v>
      </c>
      <c r="AV20" s="28">
        <f t="shared" si="382"/>
        <v>44671</v>
      </c>
      <c r="AW20" s="5">
        <f>AX20-$C20</f>
        <v>44675</v>
      </c>
      <c r="AX20" s="5">
        <f>AY20</f>
        <v>44691</v>
      </c>
      <c r="AY20" s="5">
        <f t="shared" si="43"/>
        <v>44691</v>
      </c>
      <c r="AZ20" s="5">
        <f t="shared" si="383"/>
        <v>44696</v>
      </c>
      <c r="BA20" s="5">
        <f t="shared" si="384"/>
        <v>44699</v>
      </c>
      <c r="BB20" s="12">
        <f>$AT$1</f>
        <v>44704</v>
      </c>
      <c r="BC20" s="24"/>
      <c r="BD20" s="5">
        <f t="shared" si="385"/>
        <v>44694</v>
      </c>
      <c r="BE20" s="5">
        <f>BF20</f>
        <v>44699</v>
      </c>
      <c r="BF20" s="28">
        <f t="shared" si="386"/>
        <v>44699</v>
      </c>
      <c r="BG20" s="5">
        <f>BH20-$C20</f>
        <v>44703</v>
      </c>
      <c r="BH20" s="5">
        <f>BI20</f>
        <v>44719</v>
      </c>
      <c r="BI20" s="5">
        <f t="shared" si="52"/>
        <v>44719</v>
      </c>
      <c r="BJ20" s="5">
        <f t="shared" si="387"/>
        <v>44724</v>
      </c>
      <c r="BK20" s="5">
        <f t="shared" si="388"/>
        <v>44727</v>
      </c>
      <c r="BL20" s="12">
        <f>$BD$1</f>
        <v>44732</v>
      </c>
      <c r="BM20" s="24"/>
      <c r="BN20" s="5">
        <f t="shared" si="389"/>
        <v>44722</v>
      </c>
      <c r="BO20" s="5">
        <f>BP20</f>
        <v>44727</v>
      </c>
      <c r="BP20" s="28">
        <f t="shared" si="390"/>
        <v>44727</v>
      </c>
      <c r="BQ20" s="5">
        <f>BR20-$C20</f>
        <v>44731</v>
      </c>
      <c r="BR20" s="5">
        <f>BS20</f>
        <v>44747</v>
      </c>
      <c r="BS20" s="5">
        <f t="shared" si="61"/>
        <v>44747</v>
      </c>
      <c r="BT20" s="5">
        <f t="shared" si="391"/>
        <v>44752</v>
      </c>
      <c r="BU20" s="5">
        <f t="shared" si="392"/>
        <v>44755</v>
      </c>
      <c r="BV20" s="12">
        <f>$BN$1</f>
        <v>44760</v>
      </c>
      <c r="BW20" s="24"/>
      <c r="BX20" s="5">
        <f t="shared" si="393"/>
        <v>44750</v>
      </c>
      <c r="BY20" s="5">
        <f>BZ20</f>
        <v>44755</v>
      </c>
      <c r="BZ20" s="28">
        <f t="shared" si="394"/>
        <v>44755</v>
      </c>
      <c r="CA20" s="5">
        <f>CB20-$C20</f>
        <v>44759</v>
      </c>
      <c r="CB20" s="5">
        <f>CC20</f>
        <v>44775</v>
      </c>
      <c r="CC20" s="5">
        <f t="shared" si="70"/>
        <v>44775</v>
      </c>
      <c r="CD20" s="5">
        <f t="shared" si="395"/>
        <v>44780</v>
      </c>
      <c r="CE20" s="5">
        <f t="shared" si="396"/>
        <v>44783</v>
      </c>
      <c r="CF20" s="12">
        <f>$BX$1</f>
        <v>44788</v>
      </c>
      <c r="CG20" s="24"/>
      <c r="CH20" s="5">
        <f t="shared" si="397"/>
        <v>44778</v>
      </c>
      <c r="CI20" s="5">
        <f>CJ20</f>
        <v>44783</v>
      </c>
      <c r="CJ20" s="28">
        <f t="shared" si="398"/>
        <v>44783</v>
      </c>
      <c r="CK20" s="5">
        <f>CL20-$C20</f>
        <v>44787</v>
      </c>
      <c r="CL20" s="5">
        <f>CM20</f>
        <v>44803</v>
      </c>
      <c r="CM20" s="5">
        <f t="shared" si="79"/>
        <v>44803</v>
      </c>
      <c r="CN20" s="5">
        <f t="shared" si="399"/>
        <v>44808</v>
      </c>
      <c r="CO20" s="5">
        <f t="shared" si="400"/>
        <v>44811</v>
      </c>
      <c r="CP20" s="12">
        <f>$CH$1</f>
        <v>44816</v>
      </c>
      <c r="CQ20" s="24"/>
      <c r="CR20" s="5">
        <f t="shared" si="401"/>
        <v>44806</v>
      </c>
      <c r="CS20" s="5">
        <f>CT20</f>
        <v>44811</v>
      </c>
      <c r="CT20" s="28">
        <f t="shared" si="402"/>
        <v>44811</v>
      </c>
      <c r="CU20" s="5">
        <f>CV20-$C20</f>
        <v>44815</v>
      </c>
      <c r="CV20" s="5">
        <f>CW20</f>
        <v>44831</v>
      </c>
      <c r="CW20" s="5">
        <f t="shared" si="88"/>
        <v>44831</v>
      </c>
      <c r="CX20" s="5">
        <f t="shared" si="403"/>
        <v>44836</v>
      </c>
      <c r="CY20" s="5">
        <f t="shared" si="404"/>
        <v>44839</v>
      </c>
      <c r="CZ20" s="12">
        <f>$CR$1</f>
        <v>44844</v>
      </c>
      <c r="DA20" s="24"/>
      <c r="DB20" s="5">
        <f t="shared" si="405"/>
        <v>44834</v>
      </c>
      <c r="DC20" s="5">
        <f>DD20</f>
        <v>44839</v>
      </c>
      <c r="DD20" s="28">
        <f t="shared" si="406"/>
        <v>44839</v>
      </c>
      <c r="DE20" s="5">
        <f>DF20-$C20</f>
        <v>44843</v>
      </c>
      <c r="DF20" s="5">
        <f>DG20</f>
        <v>44859</v>
      </c>
      <c r="DG20" s="5">
        <f t="shared" si="97"/>
        <v>44859</v>
      </c>
      <c r="DH20" s="5">
        <f t="shared" si="407"/>
        <v>44864</v>
      </c>
      <c r="DI20" s="5">
        <f t="shared" si="408"/>
        <v>44867</v>
      </c>
      <c r="DJ20" s="12">
        <f>$DB$1</f>
        <v>44872</v>
      </c>
      <c r="DK20" s="24"/>
      <c r="DL20" s="5">
        <f t="shared" si="409"/>
        <v>44862</v>
      </c>
      <c r="DM20" s="5">
        <f>DN20</f>
        <v>44867</v>
      </c>
      <c r="DN20" s="28">
        <f t="shared" si="410"/>
        <v>44867</v>
      </c>
      <c r="DO20" s="5">
        <f>DP20-$C20</f>
        <v>44871</v>
      </c>
      <c r="DP20" s="5">
        <f>DQ20</f>
        <v>44887</v>
      </c>
      <c r="DQ20" s="5">
        <f t="shared" si="106"/>
        <v>44887</v>
      </c>
      <c r="DR20" s="5">
        <f t="shared" si="411"/>
        <v>44892</v>
      </c>
      <c r="DS20" s="5">
        <f t="shared" si="412"/>
        <v>44895</v>
      </c>
      <c r="DT20" s="12">
        <f>$DL$1</f>
        <v>44900</v>
      </c>
      <c r="DU20" s="24"/>
      <c r="DV20" s="5">
        <f t="shared" si="413"/>
        <v>44890</v>
      </c>
      <c r="DW20" s="5">
        <f>DX20</f>
        <v>44895</v>
      </c>
      <c r="DX20" s="28">
        <f t="shared" si="414"/>
        <v>44895</v>
      </c>
      <c r="DY20" s="5">
        <f>DZ20-$C20</f>
        <v>44899</v>
      </c>
      <c r="DZ20" s="5">
        <f>EA20</f>
        <v>44915</v>
      </c>
      <c r="EA20" s="5">
        <f t="shared" si="115"/>
        <v>44915</v>
      </c>
      <c r="EB20" s="5">
        <f t="shared" si="415"/>
        <v>44920</v>
      </c>
      <c r="EC20" s="5">
        <f t="shared" si="416"/>
        <v>44923</v>
      </c>
      <c r="ED20" s="12">
        <f>$DV$1</f>
        <v>44928</v>
      </c>
      <c r="EE20" s="24"/>
      <c r="EF20" s="37"/>
      <c r="EG20" s="37"/>
      <c r="EH20" s="37"/>
      <c r="EI20" s="37"/>
      <c r="EJ20" s="37"/>
      <c r="EK20" s="37"/>
    </row>
    <row r="21" spans="1:141" ht="11.25" customHeight="1">
      <c r="A21" s="4" t="s">
        <v>162</v>
      </c>
      <c r="B21" s="4" t="s">
        <v>65</v>
      </c>
      <c r="C21" s="3" t="e">
        <f t="shared" si="0"/>
        <v>#N/A</v>
      </c>
      <c r="D21" s="49" t="e">
        <f t="shared" si="1"/>
        <v>#N/A</v>
      </c>
      <c r="E21" s="41"/>
      <c r="F21" s="5" t="e">
        <f t="shared" si="261"/>
        <v>#N/A</v>
      </c>
      <c r="G21" s="5" t="e">
        <f t="shared" si="262"/>
        <v>#N/A</v>
      </c>
      <c r="H21" s="28" t="e">
        <f t="shared" si="263"/>
        <v>#N/A</v>
      </c>
      <c r="I21" s="5" t="e">
        <f t="shared" si="264"/>
        <v>#N/A</v>
      </c>
      <c r="J21" s="5">
        <f t="shared" si="265"/>
        <v>44579</v>
      </c>
      <c r="K21" s="5">
        <f t="shared" si="7"/>
        <v>44579</v>
      </c>
      <c r="L21" s="5">
        <f t="shared" si="119"/>
        <v>44584</v>
      </c>
      <c r="M21" s="5">
        <f t="shared" si="120"/>
        <v>44587</v>
      </c>
      <c r="N21" s="12">
        <f t="shared" si="10"/>
        <v>44592</v>
      </c>
      <c r="O21" s="24"/>
      <c r="P21" s="5" t="e">
        <f t="shared" si="121"/>
        <v>#N/A</v>
      </c>
      <c r="Q21" s="5" t="e">
        <f t="shared" si="266"/>
        <v>#N/A</v>
      </c>
      <c r="R21" s="28" t="e">
        <f t="shared" si="122"/>
        <v>#N/A</v>
      </c>
      <c r="S21" s="5" t="e">
        <f t="shared" si="267"/>
        <v>#N/A</v>
      </c>
      <c r="T21" s="5">
        <f t="shared" si="268"/>
        <v>44607</v>
      </c>
      <c r="U21" s="5">
        <f t="shared" si="16"/>
        <v>44607</v>
      </c>
      <c r="V21" s="5">
        <f t="shared" si="123"/>
        <v>44612</v>
      </c>
      <c r="W21" s="5">
        <f t="shared" si="124"/>
        <v>44615</v>
      </c>
      <c r="X21" s="12">
        <f t="shared" si="269"/>
        <v>44620</v>
      </c>
      <c r="Y21" s="24"/>
      <c r="Z21" s="5" t="e">
        <f t="shared" si="125"/>
        <v>#N/A</v>
      </c>
      <c r="AA21" s="5" t="e">
        <f t="shared" si="270"/>
        <v>#N/A</v>
      </c>
      <c r="AB21" s="28" t="e">
        <f t="shared" si="126"/>
        <v>#N/A</v>
      </c>
      <c r="AC21" s="5" t="e">
        <f t="shared" si="271"/>
        <v>#N/A</v>
      </c>
      <c r="AD21" s="5">
        <f t="shared" si="272"/>
        <v>44635</v>
      </c>
      <c r="AE21" s="5">
        <f t="shared" si="25"/>
        <v>44635</v>
      </c>
      <c r="AF21" s="5">
        <f t="shared" si="127"/>
        <v>44640</v>
      </c>
      <c r="AG21" s="5">
        <f t="shared" si="128"/>
        <v>44643</v>
      </c>
      <c r="AH21" s="12">
        <f t="shared" si="273"/>
        <v>44648</v>
      </c>
      <c r="AI21" s="24"/>
      <c r="AJ21" s="5" t="e">
        <f t="shared" si="129"/>
        <v>#N/A</v>
      </c>
      <c r="AK21" s="5" t="e">
        <f t="shared" si="274"/>
        <v>#N/A</v>
      </c>
      <c r="AL21" s="28" t="e">
        <f t="shared" si="130"/>
        <v>#N/A</v>
      </c>
      <c r="AM21" s="5" t="e">
        <f t="shared" si="275"/>
        <v>#N/A</v>
      </c>
      <c r="AN21" s="5">
        <f t="shared" si="276"/>
        <v>44663</v>
      </c>
      <c r="AO21" s="5">
        <f t="shared" si="34"/>
        <v>44663</v>
      </c>
      <c r="AP21" s="5">
        <f t="shared" si="131"/>
        <v>44668</v>
      </c>
      <c r="AQ21" s="5">
        <f t="shared" si="132"/>
        <v>44671</v>
      </c>
      <c r="AR21" s="12">
        <f t="shared" si="277"/>
        <v>44676</v>
      </c>
      <c r="AS21" s="24"/>
      <c r="AT21" s="5" t="e">
        <f t="shared" si="133"/>
        <v>#N/A</v>
      </c>
      <c r="AU21" s="5" t="e">
        <f t="shared" si="278"/>
        <v>#N/A</v>
      </c>
      <c r="AV21" s="28" t="e">
        <f t="shared" si="134"/>
        <v>#N/A</v>
      </c>
      <c r="AW21" s="5" t="e">
        <f t="shared" si="279"/>
        <v>#N/A</v>
      </c>
      <c r="AX21" s="5">
        <f t="shared" si="280"/>
        <v>44691</v>
      </c>
      <c r="AY21" s="5">
        <f t="shared" si="43"/>
        <v>44691</v>
      </c>
      <c r="AZ21" s="5">
        <f t="shared" si="135"/>
        <v>44696</v>
      </c>
      <c r="BA21" s="5">
        <f t="shared" si="136"/>
        <v>44699</v>
      </c>
      <c r="BB21" s="12">
        <f t="shared" si="281"/>
        <v>44704</v>
      </c>
      <c r="BC21" s="24"/>
      <c r="BD21" s="5" t="e">
        <f t="shared" si="137"/>
        <v>#N/A</v>
      </c>
      <c r="BE21" s="5" t="e">
        <f t="shared" si="282"/>
        <v>#N/A</v>
      </c>
      <c r="BF21" s="28" t="e">
        <f t="shared" si="138"/>
        <v>#N/A</v>
      </c>
      <c r="BG21" s="5" t="e">
        <f t="shared" si="283"/>
        <v>#N/A</v>
      </c>
      <c r="BH21" s="5">
        <f t="shared" si="284"/>
        <v>44719</v>
      </c>
      <c r="BI21" s="5">
        <f t="shared" si="52"/>
        <v>44719</v>
      </c>
      <c r="BJ21" s="5">
        <f t="shared" si="139"/>
        <v>44724</v>
      </c>
      <c r="BK21" s="5">
        <f t="shared" si="140"/>
        <v>44727</v>
      </c>
      <c r="BL21" s="12">
        <f t="shared" si="285"/>
        <v>44732</v>
      </c>
      <c r="BM21" s="24"/>
      <c r="BN21" s="5" t="e">
        <f t="shared" si="141"/>
        <v>#N/A</v>
      </c>
      <c r="BO21" s="5" t="e">
        <f t="shared" si="286"/>
        <v>#N/A</v>
      </c>
      <c r="BP21" s="28" t="e">
        <f t="shared" si="142"/>
        <v>#N/A</v>
      </c>
      <c r="BQ21" s="5" t="e">
        <f t="shared" si="287"/>
        <v>#N/A</v>
      </c>
      <c r="BR21" s="5">
        <f t="shared" si="288"/>
        <v>44747</v>
      </c>
      <c r="BS21" s="5">
        <f t="shared" si="61"/>
        <v>44747</v>
      </c>
      <c r="BT21" s="5">
        <f t="shared" si="143"/>
        <v>44752</v>
      </c>
      <c r="BU21" s="5">
        <f t="shared" si="144"/>
        <v>44755</v>
      </c>
      <c r="BV21" s="12">
        <f t="shared" si="289"/>
        <v>44760</v>
      </c>
      <c r="BW21" s="24"/>
      <c r="BX21" s="5" t="e">
        <f t="shared" si="145"/>
        <v>#N/A</v>
      </c>
      <c r="BY21" s="5" t="e">
        <f t="shared" si="290"/>
        <v>#N/A</v>
      </c>
      <c r="BZ21" s="28" t="e">
        <f t="shared" si="146"/>
        <v>#N/A</v>
      </c>
      <c r="CA21" s="5" t="e">
        <f t="shared" si="291"/>
        <v>#N/A</v>
      </c>
      <c r="CB21" s="5">
        <f t="shared" si="292"/>
        <v>44775</v>
      </c>
      <c r="CC21" s="5">
        <f t="shared" si="70"/>
        <v>44775</v>
      </c>
      <c r="CD21" s="5">
        <f t="shared" si="147"/>
        <v>44780</v>
      </c>
      <c r="CE21" s="5">
        <f t="shared" si="148"/>
        <v>44783</v>
      </c>
      <c r="CF21" s="12">
        <f t="shared" si="293"/>
        <v>44788</v>
      </c>
      <c r="CG21" s="24"/>
      <c r="CH21" s="5" t="e">
        <f t="shared" si="149"/>
        <v>#N/A</v>
      </c>
      <c r="CI21" s="5" t="e">
        <f t="shared" si="294"/>
        <v>#N/A</v>
      </c>
      <c r="CJ21" s="28" t="e">
        <f t="shared" si="150"/>
        <v>#N/A</v>
      </c>
      <c r="CK21" s="5" t="e">
        <f t="shared" si="295"/>
        <v>#N/A</v>
      </c>
      <c r="CL21" s="5">
        <f t="shared" si="296"/>
        <v>44803</v>
      </c>
      <c r="CM21" s="5">
        <f t="shared" si="79"/>
        <v>44803</v>
      </c>
      <c r="CN21" s="5">
        <f t="shared" si="151"/>
        <v>44808</v>
      </c>
      <c r="CO21" s="5">
        <f t="shared" si="152"/>
        <v>44811</v>
      </c>
      <c r="CP21" s="12">
        <f t="shared" si="297"/>
        <v>44816</v>
      </c>
      <c r="CQ21" s="24"/>
      <c r="CR21" s="5" t="e">
        <f t="shared" si="153"/>
        <v>#N/A</v>
      </c>
      <c r="CS21" s="5" t="e">
        <f t="shared" si="298"/>
        <v>#N/A</v>
      </c>
      <c r="CT21" s="28" t="e">
        <f t="shared" si="154"/>
        <v>#N/A</v>
      </c>
      <c r="CU21" s="5" t="e">
        <f t="shared" si="299"/>
        <v>#N/A</v>
      </c>
      <c r="CV21" s="5">
        <f t="shared" si="300"/>
        <v>44831</v>
      </c>
      <c r="CW21" s="5">
        <f t="shared" si="88"/>
        <v>44831</v>
      </c>
      <c r="CX21" s="5">
        <f t="shared" si="155"/>
        <v>44836</v>
      </c>
      <c r="CY21" s="5">
        <f t="shared" si="156"/>
        <v>44839</v>
      </c>
      <c r="CZ21" s="12">
        <f t="shared" si="301"/>
        <v>44844</v>
      </c>
      <c r="DA21" s="24"/>
      <c r="DB21" s="5" t="e">
        <f t="shared" si="157"/>
        <v>#N/A</v>
      </c>
      <c r="DC21" s="5" t="e">
        <f t="shared" si="302"/>
        <v>#N/A</v>
      </c>
      <c r="DD21" s="28" t="e">
        <f t="shared" si="158"/>
        <v>#N/A</v>
      </c>
      <c r="DE21" s="5" t="e">
        <f t="shared" si="303"/>
        <v>#N/A</v>
      </c>
      <c r="DF21" s="5">
        <f t="shared" si="304"/>
        <v>44859</v>
      </c>
      <c r="DG21" s="5">
        <f t="shared" si="97"/>
        <v>44859</v>
      </c>
      <c r="DH21" s="5">
        <f t="shared" si="159"/>
        <v>44864</v>
      </c>
      <c r="DI21" s="5">
        <f t="shared" si="160"/>
        <v>44867</v>
      </c>
      <c r="DJ21" s="12">
        <f t="shared" si="305"/>
        <v>44872</v>
      </c>
      <c r="DK21" s="24"/>
      <c r="DL21" s="5" t="e">
        <f t="shared" si="161"/>
        <v>#N/A</v>
      </c>
      <c r="DM21" s="5" t="e">
        <f t="shared" si="306"/>
        <v>#N/A</v>
      </c>
      <c r="DN21" s="28" t="e">
        <f t="shared" si="162"/>
        <v>#N/A</v>
      </c>
      <c r="DO21" s="5" t="e">
        <f t="shared" si="307"/>
        <v>#N/A</v>
      </c>
      <c r="DP21" s="5">
        <f t="shared" si="308"/>
        <v>44887</v>
      </c>
      <c r="DQ21" s="5">
        <f t="shared" si="106"/>
        <v>44887</v>
      </c>
      <c r="DR21" s="5">
        <f t="shared" si="163"/>
        <v>44892</v>
      </c>
      <c r="DS21" s="5">
        <f t="shared" si="164"/>
        <v>44895</v>
      </c>
      <c r="DT21" s="12">
        <f t="shared" si="309"/>
        <v>44900</v>
      </c>
      <c r="DU21" s="24"/>
      <c r="DV21" s="5" t="e">
        <f t="shared" si="165"/>
        <v>#N/A</v>
      </c>
      <c r="DW21" s="5" t="e">
        <f t="shared" si="310"/>
        <v>#N/A</v>
      </c>
      <c r="DX21" s="28" t="e">
        <f t="shared" si="166"/>
        <v>#N/A</v>
      </c>
      <c r="DY21" s="5" t="e">
        <f t="shared" si="311"/>
        <v>#N/A</v>
      </c>
      <c r="DZ21" s="5">
        <f t="shared" si="312"/>
        <v>44915</v>
      </c>
      <c r="EA21" s="5">
        <f t="shared" si="115"/>
        <v>44915</v>
      </c>
      <c r="EB21" s="5">
        <f t="shared" si="167"/>
        <v>44920</v>
      </c>
      <c r="EC21" s="5">
        <f t="shared" si="168"/>
        <v>44923</v>
      </c>
      <c r="ED21" s="12">
        <f t="shared" si="313"/>
        <v>44928</v>
      </c>
      <c r="EE21" s="24"/>
      <c r="EF21" s="37"/>
      <c r="EG21" s="37"/>
      <c r="EH21" s="37"/>
      <c r="EI21" s="37"/>
      <c r="EJ21" s="37"/>
      <c r="EK21" s="37"/>
    </row>
    <row r="22" spans="1:141" ht="11.25" customHeight="1">
      <c r="A22" s="4" t="s">
        <v>85</v>
      </c>
      <c r="B22" s="4" t="s">
        <v>85</v>
      </c>
      <c r="C22" s="3">
        <f t="shared" si="0"/>
        <v>16</v>
      </c>
      <c r="D22" s="49">
        <f t="shared" si="1"/>
        <v>38</v>
      </c>
      <c r="E22" s="41"/>
      <c r="F22" s="5">
        <f t="shared" si="261"/>
        <v>44554</v>
      </c>
      <c r="G22" s="5">
        <f t="shared" si="262"/>
        <v>44559</v>
      </c>
      <c r="H22" s="28">
        <f t="shared" si="263"/>
        <v>44559</v>
      </c>
      <c r="I22" s="5">
        <f t="shared" si="264"/>
        <v>44563</v>
      </c>
      <c r="J22" s="5">
        <f t="shared" si="265"/>
        <v>44579</v>
      </c>
      <c r="K22" s="5">
        <f t="shared" si="7"/>
        <v>44579</v>
      </c>
      <c r="L22" s="5">
        <f t="shared" si="119"/>
        <v>44584</v>
      </c>
      <c r="M22" s="5">
        <f t="shared" si="120"/>
        <v>44587</v>
      </c>
      <c r="N22" s="12">
        <f t="shared" si="10"/>
        <v>44592</v>
      </c>
      <c r="O22" s="24"/>
      <c r="P22" s="5">
        <f t="shared" si="121"/>
        <v>44582</v>
      </c>
      <c r="Q22" s="5">
        <f t="shared" si="266"/>
        <v>44587</v>
      </c>
      <c r="R22" s="28">
        <f t="shared" si="122"/>
        <v>44587</v>
      </c>
      <c r="S22" s="5">
        <f t="shared" si="267"/>
        <v>44591</v>
      </c>
      <c r="T22" s="5">
        <f t="shared" si="268"/>
        <v>44607</v>
      </c>
      <c r="U22" s="5">
        <f t="shared" si="16"/>
        <v>44607</v>
      </c>
      <c r="V22" s="5">
        <f t="shared" si="123"/>
        <v>44612</v>
      </c>
      <c r="W22" s="5">
        <f t="shared" si="124"/>
        <v>44615</v>
      </c>
      <c r="X22" s="12">
        <f t="shared" si="269"/>
        <v>44620</v>
      </c>
      <c r="Y22" s="24"/>
      <c r="Z22" s="5">
        <f t="shared" si="125"/>
        <v>44610</v>
      </c>
      <c r="AA22" s="5">
        <f t="shared" si="270"/>
        <v>44615</v>
      </c>
      <c r="AB22" s="28">
        <f t="shared" si="126"/>
        <v>44615</v>
      </c>
      <c r="AC22" s="5">
        <f t="shared" si="271"/>
        <v>44619</v>
      </c>
      <c r="AD22" s="5">
        <f t="shared" si="272"/>
        <v>44635</v>
      </c>
      <c r="AE22" s="5">
        <f t="shared" si="25"/>
        <v>44635</v>
      </c>
      <c r="AF22" s="5">
        <f t="shared" si="127"/>
        <v>44640</v>
      </c>
      <c r="AG22" s="5">
        <f t="shared" si="128"/>
        <v>44643</v>
      </c>
      <c r="AH22" s="12">
        <f t="shared" si="273"/>
        <v>44648</v>
      </c>
      <c r="AI22" s="24"/>
      <c r="AJ22" s="5">
        <f t="shared" si="129"/>
        <v>44638</v>
      </c>
      <c r="AK22" s="5">
        <f t="shared" si="274"/>
        <v>44643</v>
      </c>
      <c r="AL22" s="28">
        <f t="shared" si="130"/>
        <v>44643</v>
      </c>
      <c r="AM22" s="5">
        <f t="shared" si="275"/>
        <v>44647</v>
      </c>
      <c r="AN22" s="5">
        <f t="shared" si="276"/>
        <v>44663</v>
      </c>
      <c r="AO22" s="5">
        <f t="shared" si="34"/>
        <v>44663</v>
      </c>
      <c r="AP22" s="5">
        <f t="shared" si="131"/>
        <v>44668</v>
      </c>
      <c r="AQ22" s="5">
        <f t="shared" si="132"/>
        <v>44671</v>
      </c>
      <c r="AR22" s="12">
        <f t="shared" si="277"/>
        <v>44676</v>
      </c>
      <c r="AS22" s="24"/>
      <c r="AT22" s="5">
        <f t="shared" si="133"/>
        <v>44666</v>
      </c>
      <c r="AU22" s="5">
        <f t="shared" si="278"/>
        <v>44671</v>
      </c>
      <c r="AV22" s="28">
        <f t="shared" si="134"/>
        <v>44671</v>
      </c>
      <c r="AW22" s="5">
        <f t="shared" si="279"/>
        <v>44675</v>
      </c>
      <c r="AX22" s="5">
        <f t="shared" si="280"/>
        <v>44691</v>
      </c>
      <c r="AY22" s="5">
        <f t="shared" si="43"/>
        <v>44691</v>
      </c>
      <c r="AZ22" s="5">
        <f t="shared" si="135"/>
        <v>44696</v>
      </c>
      <c r="BA22" s="5">
        <f t="shared" si="136"/>
        <v>44699</v>
      </c>
      <c r="BB22" s="12">
        <f t="shared" si="281"/>
        <v>44704</v>
      </c>
      <c r="BC22" s="24"/>
      <c r="BD22" s="5">
        <f t="shared" si="137"/>
        <v>44694</v>
      </c>
      <c r="BE22" s="5">
        <f t="shared" si="282"/>
        <v>44699</v>
      </c>
      <c r="BF22" s="28">
        <f t="shared" si="138"/>
        <v>44699</v>
      </c>
      <c r="BG22" s="5">
        <f t="shared" si="283"/>
        <v>44703</v>
      </c>
      <c r="BH22" s="5">
        <f t="shared" si="284"/>
        <v>44719</v>
      </c>
      <c r="BI22" s="5">
        <f t="shared" si="52"/>
        <v>44719</v>
      </c>
      <c r="BJ22" s="5">
        <f t="shared" si="139"/>
        <v>44724</v>
      </c>
      <c r="BK22" s="5">
        <f t="shared" si="140"/>
        <v>44727</v>
      </c>
      <c r="BL22" s="12">
        <f t="shared" si="285"/>
        <v>44732</v>
      </c>
      <c r="BM22" s="24"/>
      <c r="BN22" s="5">
        <f t="shared" si="141"/>
        <v>44722</v>
      </c>
      <c r="BO22" s="5">
        <f t="shared" si="286"/>
        <v>44727</v>
      </c>
      <c r="BP22" s="28">
        <f t="shared" si="142"/>
        <v>44727</v>
      </c>
      <c r="BQ22" s="5">
        <f t="shared" si="287"/>
        <v>44731</v>
      </c>
      <c r="BR22" s="5">
        <f t="shared" si="288"/>
        <v>44747</v>
      </c>
      <c r="BS22" s="5">
        <f t="shared" si="61"/>
        <v>44747</v>
      </c>
      <c r="BT22" s="5">
        <f t="shared" si="143"/>
        <v>44752</v>
      </c>
      <c r="BU22" s="5">
        <f t="shared" si="144"/>
        <v>44755</v>
      </c>
      <c r="BV22" s="12">
        <f t="shared" si="289"/>
        <v>44760</v>
      </c>
      <c r="BW22" s="24"/>
      <c r="BX22" s="5">
        <f t="shared" si="145"/>
        <v>44750</v>
      </c>
      <c r="BY22" s="5">
        <f t="shared" si="290"/>
        <v>44755</v>
      </c>
      <c r="BZ22" s="28">
        <f t="shared" si="146"/>
        <v>44755</v>
      </c>
      <c r="CA22" s="5">
        <f t="shared" si="291"/>
        <v>44759</v>
      </c>
      <c r="CB22" s="5">
        <f t="shared" si="292"/>
        <v>44775</v>
      </c>
      <c r="CC22" s="5">
        <f t="shared" si="70"/>
        <v>44775</v>
      </c>
      <c r="CD22" s="5">
        <f t="shared" si="147"/>
        <v>44780</v>
      </c>
      <c r="CE22" s="5">
        <f t="shared" si="148"/>
        <v>44783</v>
      </c>
      <c r="CF22" s="12">
        <f t="shared" si="293"/>
        <v>44788</v>
      </c>
      <c r="CG22" s="24"/>
      <c r="CH22" s="5">
        <f t="shared" si="149"/>
        <v>44778</v>
      </c>
      <c r="CI22" s="5">
        <f t="shared" si="294"/>
        <v>44783</v>
      </c>
      <c r="CJ22" s="28">
        <f t="shared" si="150"/>
        <v>44783</v>
      </c>
      <c r="CK22" s="5">
        <f t="shared" si="295"/>
        <v>44787</v>
      </c>
      <c r="CL22" s="5">
        <f t="shared" si="296"/>
        <v>44803</v>
      </c>
      <c r="CM22" s="5">
        <f t="shared" si="79"/>
        <v>44803</v>
      </c>
      <c r="CN22" s="5">
        <f t="shared" si="151"/>
        <v>44808</v>
      </c>
      <c r="CO22" s="5">
        <f t="shared" si="152"/>
        <v>44811</v>
      </c>
      <c r="CP22" s="12">
        <f t="shared" si="297"/>
        <v>44816</v>
      </c>
      <c r="CQ22" s="24"/>
      <c r="CR22" s="5">
        <f t="shared" si="153"/>
        <v>44806</v>
      </c>
      <c r="CS22" s="5">
        <f t="shared" si="298"/>
        <v>44811</v>
      </c>
      <c r="CT22" s="28">
        <f t="shared" si="154"/>
        <v>44811</v>
      </c>
      <c r="CU22" s="5">
        <f t="shared" si="299"/>
        <v>44815</v>
      </c>
      <c r="CV22" s="5">
        <f t="shared" si="300"/>
        <v>44831</v>
      </c>
      <c r="CW22" s="5">
        <f t="shared" si="88"/>
        <v>44831</v>
      </c>
      <c r="CX22" s="5">
        <f t="shared" si="155"/>
        <v>44836</v>
      </c>
      <c r="CY22" s="5">
        <f t="shared" si="156"/>
        <v>44839</v>
      </c>
      <c r="CZ22" s="12">
        <f t="shared" si="301"/>
        <v>44844</v>
      </c>
      <c r="DA22" s="24"/>
      <c r="DB22" s="5">
        <f t="shared" si="157"/>
        <v>44834</v>
      </c>
      <c r="DC22" s="5">
        <f t="shared" si="302"/>
        <v>44839</v>
      </c>
      <c r="DD22" s="28">
        <f t="shared" si="158"/>
        <v>44839</v>
      </c>
      <c r="DE22" s="5">
        <f t="shared" si="303"/>
        <v>44843</v>
      </c>
      <c r="DF22" s="5">
        <f t="shared" si="304"/>
        <v>44859</v>
      </c>
      <c r="DG22" s="5">
        <f t="shared" si="97"/>
        <v>44859</v>
      </c>
      <c r="DH22" s="5">
        <f t="shared" si="159"/>
        <v>44864</v>
      </c>
      <c r="DI22" s="5">
        <f t="shared" si="160"/>
        <v>44867</v>
      </c>
      <c r="DJ22" s="12">
        <f t="shared" si="305"/>
        <v>44872</v>
      </c>
      <c r="DK22" s="24"/>
      <c r="DL22" s="5">
        <f t="shared" si="161"/>
        <v>44862</v>
      </c>
      <c r="DM22" s="5">
        <f t="shared" si="306"/>
        <v>44867</v>
      </c>
      <c r="DN22" s="28">
        <f t="shared" si="162"/>
        <v>44867</v>
      </c>
      <c r="DO22" s="5">
        <f t="shared" si="307"/>
        <v>44871</v>
      </c>
      <c r="DP22" s="5">
        <f t="shared" si="308"/>
        <v>44887</v>
      </c>
      <c r="DQ22" s="5">
        <f t="shared" si="106"/>
        <v>44887</v>
      </c>
      <c r="DR22" s="5">
        <f t="shared" si="163"/>
        <v>44892</v>
      </c>
      <c r="DS22" s="5">
        <f t="shared" si="164"/>
        <v>44895</v>
      </c>
      <c r="DT22" s="12">
        <f t="shared" si="309"/>
        <v>44900</v>
      </c>
      <c r="DU22" s="24"/>
      <c r="DV22" s="5">
        <f t="shared" si="165"/>
        <v>44890</v>
      </c>
      <c r="DW22" s="5">
        <f t="shared" si="310"/>
        <v>44895</v>
      </c>
      <c r="DX22" s="28">
        <f t="shared" si="166"/>
        <v>44895</v>
      </c>
      <c r="DY22" s="5">
        <f t="shared" si="311"/>
        <v>44899</v>
      </c>
      <c r="DZ22" s="5">
        <f t="shared" si="312"/>
        <v>44915</v>
      </c>
      <c r="EA22" s="5">
        <f t="shared" si="115"/>
        <v>44915</v>
      </c>
      <c r="EB22" s="5">
        <f t="shared" si="167"/>
        <v>44920</v>
      </c>
      <c r="EC22" s="5">
        <f t="shared" si="168"/>
        <v>44923</v>
      </c>
      <c r="ED22" s="12">
        <f t="shared" si="313"/>
        <v>44928</v>
      </c>
      <c r="EE22" s="24"/>
      <c r="EF22" s="37"/>
      <c r="EG22" s="37"/>
      <c r="EH22" s="37"/>
      <c r="EI22" s="37"/>
      <c r="EJ22" s="37"/>
      <c r="EK22" s="37"/>
    </row>
    <row r="23" spans="1:141" ht="11.25" customHeight="1">
      <c r="A23" s="4" t="s">
        <v>56</v>
      </c>
      <c r="B23" s="4" t="s">
        <v>57</v>
      </c>
      <c r="C23" s="3">
        <f t="shared" si="0"/>
        <v>44</v>
      </c>
      <c r="D23" s="49">
        <f t="shared" si="1"/>
        <v>66</v>
      </c>
      <c r="E23" s="41"/>
      <c r="F23" s="5">
        <f>G23-ShipWindow</f>
        <v>44526</v>
      </c>
      <c r="G23" s="5">
        <f>H23</f>
        <v>44531</v>
      </c>
      <c r="H23" s="28">
        <f t="shared" ref="H23" si="417">I23-OriginLoad</f>
        <v>44531</v>
      </c>
      <c r="I23" s="5">
        <f>J23-$C23</f>
        <v>44535</v>
      </c>
      <c r="J23" s="5">
        <f>K23</f>
        <v>44579</v>
      </c>
      <c r="K23" s="5">
        <f t="shared" si="7"/>
        <v>44579</v>
      </c>
      <c r="L23" s="5">
        <f t="shared" ref="L23" si="418">M23-TransloadDays</f>
        <v>44584</v>
      </c>
      <c r="M23" s="5">
        <f t="shared" ref="M23" si="419">N23-savannahrail</f>
        <v>44587</v>
      </c>
      <c r="N23" s="12">
        <f t="shared" si="10"/>
        <v>44592</v>
      </c>
      <c r="O23" s="24"/>
      <c r="P23" s="5">
        <f t="shared" ref="P23" si="420">Q23-ShipWindow</f>
        <v>44554</v>
      </c>
      <c r="Q23" s="5">
        <f>R23</f>
        <v>44559</v>
      </c>
      <c r="R23" s="28">
        <f t="shared" ref="R23" si="421">S23-OriginLoad</f>
        <v>44559</v>
      </c>
      <c r="S23" s="5">
        <f>T23-$C23</f>
        <v>44563</v>
      </c>
      <c r="T23" s="5">
        <f>U23</f>
        <v>44607</v>
      </c>
      <c r="U23" s="5">
        <f t="shared" si="16"/>
        <v>44607</v>
      </c>
      <c r="V23" s="5">
        <f t="shared" ref="V23" si="422">W23-TransloadDays</f>
        <v>44612</v>
      </c>
      <c r="W23" s="5">
        <f t="shared" ref="W23" si="423">X23-savannahrail</f>
        <v>44615</v>
      </c>
      <c r="X23" s="12">
        <f>$P$1</f>
        <v>44620</v>
      </c>
      <c r="Y23" s="24"/>
      <c r="Z23" s="5">
        <f t="shared" ref="Z23" si="424">AA23-ShipWindow</f>
        <v>44582</v>
      </c>
      <c r="AA23" s="5">
        <f>AB23</f>
        <v>44587</v>
      </c>
      <c r="AB23" s="28">
        <f t="shared" ref="AB23" si="425">AC23-OriginLoad</f>
        <v>44587</v>
      </c>
      <c r="AC23" s="5">
        <f>AD23-$C23</f>
        <v>44591</v>
      </c>
      <c r="AD23" s="5">
        <f>AE23</f>
        <v>44635</v>
      </c>
      <c r="AE23" s="5">
        <f t="shared" si="25"/>
        <v>44635</v>
      </c>
      <c r="AF23" s="5">
        <f t="shared" ref="AF23" si="426">AG23-TransloadDays</f>
        <v>44640</v>
      </c>
      <c r="AG23" s="5">
        <f t="shared" ref="AG23" si="427">AH23-savannahrail</f>
        <v>44643</v>
      </c>
      <c r="AH23" s="12">
        <f>$Z$1</f>
        <v>44648</v>
      </c>
      <c r="AI23" s="24"/>
      <c r="AJ23" s="5">
        <f t="shared" ref="AJ23" si="428">AK23-ShipWindow</f>
        <v>44610</v>
      </c>
      <c r="AK23" s="5">
        <f>AL23</f>
        <v>44615</v>
      </c>
      <c r="AL23" s="28">
        <f t="shared" ref="AL23" si="429">AM23-OriginLoad</f>
        <v>44615</v>
      </c>
      <c r="AM23" s="5">
        <f>AN23-$C23</f>
        <v>44619</v>
      </c>
      <c r="AN23" s="5">
        <f>AO23</f>
        <v>44663</v>
      </c>
      <c r="AO23" s="5">
        <f t="shared" si="34"/>
        <v>44663</v>
      </c>
      <c r="AP23" s="5">
        <f t="shared" ref="AP23" si="430">AQ23-TransloadDays</f>
        <v>44668</v>
      </c>
      <c r="AQ23" s="5">
        <f t="shared" ref="AQ23" si="431">AR23-savannahrail</f>
        <v>44671</v>
      </c>
      <c r="AR23" s="12">
        <f>$AJ$1</f>
        <v>44676</v>
      </c>
      <c r="AS23" s="24"/>
      <c r="AT23" s="5">
        <f t="shared" ref="AT23" si="432">AU23-ShipWindow</f>
        <v>44638</v>
      </c>
      <c r="AU23" s="5">
        <f>AV23</f>
        <v>44643</v>
      </c>
      <c r="AV23" s="28">
        <f t="shared" ref="AV23" si="433">AW23-OriginLoad</f>
        <v>44643</v>
      </c>
      <c r="AW23" s="5">
        <f>AX23-$C23</f>
        <v>44647</v>
      </c>
      <c r="AX23" s="5">
        <f>AY23</f>
        <v>44691</v>
      </c>
      <c r="AY23" s="5">
        <f t="shared" si="43"/>
        <v>44691</v>
      </c>
      <c r="AZ23" s="5">
        <f t="shared" ref="AZ23" si="434">BA23-TransloadDays</f>
        <v>44696</v>
      </c>
      <c r="BA23" s="5">
        <f t="shared" ref="BA23" si="435">BB23-savannahrail</f>
        <v>44699</v>
      </c>
      <c r="BB23" s="12">
        <f>$AT$1</f>
        <v>44704</v>
      </c>
      <c r="BC23" s="24"/>
      <c r="BD23" s="5">
        <f t="shared" ref="BD23" si="436">BE23-ShipWindow</f>
        <v>44666</v>
      </c>
      <c r="BE23" s="5">
        <f>BF23</f>
        <v>44671</v>
      </c>
      <c r="BF23" s="28">
        <f t="shared" ref="BF23" si="437">BG23-OriginLoad</f>
        <v>44671</v>
      </c>
      <c r="BG23" s="5">
        <f>BH23-$C23</f>
        <v>44675</v>
      </c>
      <c r="BH23" s="5">
        <f>BI23</f>
        <v>44719</v>
      </c>
      <c r="BI23" s="5">
        <f t="shared" si="52"/>
        <v>44719</v>
      </c>
      <c r="BJ23" s="5">
        <f t="shared" ref="BJ23" si="438">BK23-TransloadDays</f>
        <v>44724</v>
      </c>
      <c r="BK23" s="5">
        <f t="shared" ref="BK23" si="439">BL23-savannahrail</f>
        <v>44727</v>
      </c>
      <c r="BL23" s="12">
        <f>$BD$1</f>
        <v>44732</v>
      </c>
      <c r="BM23" s="24"/>
      <c r="BN23" s="5">
        <f t="shared" ref="BN23" si="440">BO23-ShipWindow</f>
        <v>44694</v>
      </c>
      <c r="BO23" s="5">
        <f>BP23</f>
        <v>44699</v>
      </c>
      <c r="BP23" s="28">
        <f t="shared" ref="BP23" si="441">BQ23-OriginLoad</f>
        <v>44699</v>
      </c>
      <c r="BQ23" s="5">
        <f>BR23-$C23</f>
        <v>44703</v>
      </c>
      <c r="BR23" s="5">
        <f>BS23</f>
        <v>44747</v>
      </c>
      <c r="BS23" s="5">
        <f t="shared" si="61"/>
        <v>44747</v>
      </c>
      <c r="BT23" s="5">
        <f t="shared" ref="BT23" si="442">BU23-TransloadDays</f>
        <v>44752</v>
      </c>
      <c r="BU23" s="5">
        <f t="shared" ref="BU23" si="443">BV23-savannahrail</f>
        <v>44755</v>
      </c>
      <c r="BV23" s="12">
        <f>$BN$1</f>
        <v>44760</v>
      </c>
      <c r="BW23" s="24"/>
      <c r="BX23" s="5">
        <f t="shared" ref="BX23" si="444">BY23-ShipWindow</f>
        <v>44722</v>
      </c>
      <c r="BY23" s="5">
        <f>BZ23</f>
        <v>44727</v>
      </c>
      <c r="BZ23" s="28">
        <f t="shared" ref="BZ23" si="445">CA23-OriginLoad</f>
        <v>44727</v>
      </c>
      <c r="CA23" s="5">
        <f>CB23-$C23</f>
        <v>44731</v>
      </c>
      <c r="CB23" s="5">
        <f>CC23</f>
        <v>44775</v>
      </c>
      <c r="CC23" s="5">
        <f t="shared" si="70"/>
        <v>44775</v>
      </c>
      <c r="CD23" s="5">
        <f t="shared" ref="CD23" si="446">CE23-TransloadDays</f>
        <v>44780</v>
      </c>
      <c r="CE23" s="5">
        <f t="shared" ref="CE23" si="447">CF23-savannahrail</f>
        <v>44783</v>
      </c>
      <c r="CF23" s="12">
        <f>$BX$1</f>
        <v>44788</v>
      </c>
      <c r="CG23" s="24"/>
      <c r="CH23" s="5">
        <f t="shared" ref="CH23" si="448">CI23-ShipWindow</f>
        <v>44750</v>
      </c>
      <c r="CI23" s="5">
        <f>CJ23</f>
        <v>44755</v>
      </c>
      <c r="CJ23" s="28">
        <f t="shared" ref="CJ23" si="449">CK23-OriginLoad</f>
        <v>44755</v>
      </c>
      <c r="CK23" s="5">
        <f>CL23-$C23</f>
        <v>44759</v>
      </c>
      <c r="CL23" s="5">
        <f>CM23</f>
        <v>44803</v>
      </c>
      <c r="CM23" s="5">
        <f t="shared" si="79"/>
        <v>44803</v>
      </c>
      <c r="CN23" s="5">
        <f t="shared" ref="CN23" si="450">CO23-TransloadDays</f>
        <v>44808</v>
      </c>
      <c r="CO23" s="5">
        <f t="shared" ref="CO23" si="451">CP23-savannahrail</f>
        <v>44811</v>
      </c>
      <c r="CP23" s="12">
        <f>$CH$1</f>
        <v>44816</v>
      </c>
      <c r="CQ23" s="24"/>
      <c r="CR23" s="5">
        <f t="shared" ref="CR23" si="452">CS23-ShipWindow</f>
        <v>44778</v>
      </c>
      <c r="CS23" s="5">
        <f>CT23</f>
        <v>44783</v>
      </c>
      <c r="CT23" s="28">
        <f t="shared" ref="CT23" si="453">CU23-OriginLoad</f>
        <v>44783</v>
      </c>
      <c r="CU23" s="5">
        <f>CV23-$C23</f>
        <v>44787</v>
      </c>
      <c r="CV23" s="5">
        <f>CW23</f>
        <v>44831</v>
      </c>
      <c r="CW23" s="5">
        <f t="shared" si="88"/>
        <v>44831</v>
      </c>
      <c r="CX23" s="5">
        <f t="shared" ref="CX23" si="454">CY23-TransloadDays</f>
        <v>44836</v>
      </c>
      <c r="CY23" s="5">
        <f t="shared" ref="CY23" si="455">CZ23-savannahrail</f>
        <v>44839</v>
      </c>
      <c r="CZ23" s="12">
        <f>$CR$1</f>
        <v>44844</v>
      </c>
      <c r="DA23" s="24"/>
      <c r="DB23" s="5">
        <f t="shared" ref="DB23" si="456">DC23-ShipWindow</f>
        <v>44806</v>
      </c>
      <c r="DC23" s="5">
        <f>DD23</f>
        <v>44811</v>
      </c>
      <c r="DD23" s="28">
        <f t="shared" ref="DD23" si="457">DE23-OriginLoad</f>
        <v>44811</v>
      </c>
      <c r="DE23" s="5">
        <f>DF23-$C23</f>
        <v>44815</v>
      </c>
      <c r="DF23" s="5">
        <f>DG23</f>
        <v>44859</v>
      </c>
      <c r="DG23" s="5">
        <f t="shared" si="97"/>
        <v>44859</v>
      </c>
      <c r="DH23" s="5">
        <f t="shared" ref="DH23" si="458">DI23-TransloadDays</f>
        <v>44864</v>
      </c>
      <c r="DI23" s="5">
        <f t="shared" ref="DI23" si="459">DJ23-savannahrail</f>
        <v>44867</v>
      </c>
      <c r="DJ23" s="12">
        <f>$DB$1</f>
        <v>44872</v>
      </c>
      <c r="DK23" s="24"/>
      <c r="DL23" s="5">
        <f t="shared" ref="DL23" si="460">DM23-ShipWindow</f>
        <v>44834</v>
      </c>
      <c r="DM23" s="5">
        <f>DN23</f>
        <v>44839</v>
      </c>
      <c r="DN23" s="28">
        <f t="shared" ref="DN23" si="461">DO23-OriginLoad</f>
        <v>44839</v>
      </c>
      <c r="DO23" s="5">
        <f>DP23-$C23</f>
        <v>44843</v>
      </c>
      <c r="DP23" s="5">
        <f>DQ23</f>
        <v>44887</v>
      </c>
      <c r="DQ23" s="5">
        <f t="shared" si="106"/>
        <v>44887</v>
      </c>
      <c r="DR23" s="5">
        <f t="shared" ref="DR23" si="462">DS23-TransloadDays</f>
        <v>44892</v>
      </c>
      <c r="DS23" s="5">
        <f t="shared" ref="DS23" si="463">DT23-savannahrail</f>
        <v>44895</v>
      </c>
      <c r="DT23" s="12">
        <f>$DL$1</f>
        <v>44900</v>
      </c>
      <c r="DU23" s="24"/>
      <c r="DV23" s="5">
        <f t="shared" ref="DV23" si="464">DW23-ShipWindow</f>
        <v>44862</v>
      </c>
      <c r="DW23" s="5">
        <f>DX23</f>
        <v>44867</v>
      </c>
      <c r="DX23" s="28">
        <f t="shared" ref="DX23" si="465">DY23-OriginLoad</f>
        <v>44867</v>
      </c>
      <c r="DY23" s="5">
        <f>DZ23-$C23</f>
        <v>44871</v>
      </c>
      <c r="DZ23" s="5">
        <f>EA23</f>
        <v>44915</v>
      </c>
      <c r="EA23" s="5">
        <f t="shared" si="115"/>
        <v>44915</v>
      </c>
      <c r="EB23" s="5">
        <f t="shared" ref="EB23" si="466">EC23-TransloadDays</f>
        <v>44920</v>
      </c>
      <c r="EC23" s="5">
        <f t="shared" ref="EC23" si="467">ED23-savannahrail</f>
        <v>44923</v>
      </c>
      <c r="ED23" s="12">
        <f>$DV$1</f>
        <v>44928</v>
      </c>
      <c r="EE23" s="24"/>
      <c r="EF23" s="37"/>
      <c r="EG23" s="37"/>
      <c r="EH23" s="37"/>
      <c r="EI23" s="37"/>
      <c r="EJ23" s="37"/>
      <c r="EK23" s="37"/>
    </row>
    <row r="24" spans="1:141" ht="11.25" customHeight="1">
      <c r="A24" s="4" t="s">
        <v>112</v>
      </c>
      <c r="B24" s="4" t="s">
        <v>57</v>
      </c>
      <c r="C24" s="3">
        <f t="shared" si="0"/>
        <v>46</v>
      </c>
      <c r="D24" s="49">
        <f t="shared" si="1"/>
        <v>68</v>
      </c>
      <c r="E24" s="41"/>
      <c r="F24" s="5">
        <f t="shared" si="261"/>
        <v>44524</v>
      </c>
      <c r="G24" s="5">
        <f t="shared" si="262"/>
        <v>44529</v>
      </c>
      <c r="H24" s="28">
        <f t="shared" si="263"/>
        <v>44529</v>
      </c>
      <c r="I24" s="5">
        <f t="shared" si="264"/>
        <v>44533</v>
      </c>
      <c r="J24" s="5">
        <f t="shared" si="265"/>
        <v>44579</v>
      </c>
      <c r="K24" s="5">
        <f t="shared" si="7"/>
        <v>44579</v>
      </c>
      <c r="L24" s="5">
        <f t="shared" si="119"/>
        <v>44584</v>
      </c>
      <c r="M24" s="5">
        <f t="shared" si="120"/>
        <v>44587</v>
      </c>
      <c r="N24" s="12">
        <f t="shared" si="10"/>
        <v>44592</v>
      </c>
      <c r="O24" s="24"/>
      <c r="P24" s="5">
        <f t="shared" si="121"/>
        <v>44552</v>
      </c>
      <c r="Q24" s="5">
        <f t="shared" si="266"/>
        <v>44557</v>
      </c>
      <c r="R24" s="28">
        <f t="shared" si="122"/>
        <v>44557</v>
      </c>
      <c r="S24" s="5">
        <f t="shared" si="267"/>
        <v>44561</v>
      </c>
      <c r="T24" s="5">
        <f t="shared" si="268"/>
        <v>44607</v>
      </c>
      <c r="U24" s="5">
        <f t="shared" si="16"/>
        <v>44607</v>
      </c>
      <c r="V24" s="5">
        <f t="shared" si="123"/>
        <v>44612</v>
      </c>
      <c r="W24" s="5">
        <f t="shared" si="124"/>
        <v>44615</v>
      </c>
      <c r="X24" s="12">
        <f t="shared" si="269"/>
        <v>44620</v>
      </c>
      <c r="Y24" s="24"/>
      <c r="Z24" s="5">
        <f t="shared" si="125"/>
        <v>44580</v>
      </c>
      <c r="AA24" s="5">
        <f t="shared" si="270"/>
        <v>44585</v>
      </c>
      <c r="AB24" s="28">
        <f t="shared" si="126"/>
        <v>44585</v>
      </c>
      <c r="AC24" s="5">
        <f t="shared" si="271"/>
        <v>44589</v>
      </c>
      <c r="AD24" s="5">
        <f t="shared" si="272"/>
        <v>44635</v>
      </c>
      <c r="AE24" s="5">
        <f t="shared" si="25"/>
        <v>44635</v>
      </c>
      <c r="AF24" s="5">
        <f t="shared" si="127"/>
        <v>44640</v>
      </c>
      <c r="AG24" s="5">
        <f t="shared" si="128"/>
        <v>44643</v>
      </c>
      <c r="AH24" s="12">
        <f t="shared" si="273"/>
        <v>44648</v>
      </c>
      <c r="AI24" s="24"/>
      <c r="AJ24" s="5">
        <f t="shared" si="129"/>
        <v>44608</v>
      </c>
      <c r="AK24" s="5">
        <f t="shared" si="274"/>
        <v>44613</v>
      </c>
      <c r="AL24" s="28">
        <f t="shared" si="130"/>
        <v>44613</v>
      </c>
      <c r="AM24" s="5">
        <f t="shared" si="275"/>
        <v>44617</v>
      </c>
      <c r="AN24" s="5">
        <f t="shared" si="276"/>
        <v>44663</v>
      </c>
      <c r="AO24" s="5">
        <f t="shared" si="34"/>
        <v>44663</v>
      </c>
      <c r="AP24" s="5">
        <f t="shared" si="131"/>
        <v>44668</v>
      </c>
      <c r="AQ24" s="5">
        <f t="shared" si="132"/>
        <v>44671</v>
      </c>
      <c r="AR24" s="12">
        <f t="shared" si="277"/>
        <v>44676</v>
      </c>
      <c r="AS24" s="24"/>
      <c r="AT24" s="5">
        <f t="shared" si="133"/>
        <v>44636</v>
      </c>
      <c r="AU24" s="5">
        <f t="shared" si="278"/>
        <v>44641</v>
      </c>
      <c r="AV24" s="28">
        <f t="shared" si="134"/>
        <v>44641</v>
      </c>
      <c r="AW24" s="5">
        <f t="shared" si="279"/>
        <v>44645</v>
      </c>
      <c r="AX24" s="5">
        <f t="shared" si="280"/>
        <v>44691</v>
      </c>
      <c r="AY24" s="5">
        <f t="shared" si="43"/>
        <v>44691</v>
      </c>
      <c r="AZ24" s="5">
        <f t="shared" si="135"/>
        <v>44696</v>
      </c>
      <c r="BA24" s="5">
        <f t="shared" si="136"/>
        <v>44699</v>
      </c>
      <c r="BB24" s="12">
        <f t="shared" si="281"/>
        <v>44704</v>
      </c>
      <c r="BC24" s="24"/>
      <c r="BD24" s="5">
        <f t="shared" si="137"/>
        <v>44664</v>
      </c>
      <c r="BE24" s="5">
        <f t="shared" si="282"/>
        <v>44669</v>
      </c>
      <c r="BF24" s="28">
        <f t="shared" si="138"/>
        <v>44669</v>
      </c>
      <c r="BG24" s="5">
        <f t="shared" si="283"/>
        <v>44673</v>
      </c>
      <c r="BH24" s="5">
        <f t="shared" si="284"/>
        <v>44719</v>
      </c>
      <c r="BI24" s="5">
        <f t="shared" si="52"/>
        <v>44719</v>
      </c>
      <c r="BJ24" s="5">
        <f t="shared" si="139"/>
        <v>44724</v>
      </c>
      <c r="BK24" s="5">
        <f t="shared" si="140"/>
        <v>44727</v>
      </c>
      <c r="BL24" s="12">
        <f t="shared" si="285"/>
        <v>44732</v>
      </c>
      <c r="BM24" s="24"/>
      <c r="BN24" s="5">
        <f t="shared" si="141"/>
        <v>44692</v>
      </c>
      <c r="BO24" s="5">
        <f t="shared" si="286"/>
        <v>44697</v>
      </c>
      <c r="BP24" s="28">
        <f t="shared" si="142"/>
        <v>44697</v>
      </c>
      <c r="BQ24" s="5">
        <f t="shared" si="287"/>
        <v>44701</v>
      </c>
      <c r="BR24" s="5">
        <f t="shared" si="288"/>
        <v>44747</v>
      </c>
      <c r="BS24" s="5">
        <f t="shared" si="61"/>
        <v>44747</v>
      </c>
      <c r="BT24" s="5">
        <f t="shared" si="143"/>
        <v>44752</v>
      </c>
      <c r="BU24" s="5">
        <f t="shared" si="144"/>
        <v>44755</v>
      </c>
      <c r="BV24" s="12">
        <f t="shared" si="289"/>
        <v>44760</v>
      </c>
      <c r="BW24" s="24"/>
      <c r="BX24" s="5">
        <f t="shared" si="145"/>
        <v>44720</v>
      </c>
      <c r="BY24" s="5">
        <f t="shared" si="290"/>
        <v>44725</v>
      </c>
      <c r="BZ24" s="28">
        <f t="shared" si="146"/>
        <v>44725</v>
      </c>
      <c r="CA24" s="5">
        <f t="shared" si="291"/>
        <v>44729</v>
      </c>
      <c r="CB24" s="5">
        <f t="shared" si="292"/>
        <v>44775</v>
      </c>
      <c r="CC24" s="5">
        <f t="shared" si="70"/>
        <v>44775</v>
      </c>
      <c r="CD24" s="5">
        <f t="shared" si="147"/>
        <v>44780</v>
      </c>
      <c r="CE24" s="5">
        <f t="shared" si="148"/>
        <v>44783</v>
      </c>
      <c r="CF24" s="12">
        <f t="shared" si="293"/>
        <v>44788</v>
      </c>
      <c r="CG24" s="24"/>
      <c r="CH24" s="5">
        <f t="shared" si="149"/>
        <v>44748</v>
      </c>
      <c r="CI24" s="5">
        <f t="shared" si="294"/>
        <v>44753</v>
      </c>
      <c r="CJ24" s="28">
        <f t="shared" si="150"/>
        <v>44753</v>
      </c>
      <c r="CK24" s="5">
        <f t="shared" si="295"/>
        <v>44757</v>
      </c>
      <c r="CL24" s="5">
        <f t="shared" si="296"/>
        <v>44803</v>
      </c>
      <c r="CM24" s="5">
        <f t="shared" si="79"/>
        <v>44803</v>
      </c>
      <c r="CN24" s="5">
        <f t="shared" si="151"/>
        <v>44808</v>
      </c>
      <c r="CO24" s="5">
        <f t="shared" si="152"/>
        <v>44811</v>
      </c>
      <c r="CP24" s="12">
        <f t="shared" si="297"/>
        <v>44816</v>
      </c>
      <c r="CQ24" s="24"/>
      <c r="CR24" s="5">
        <f t="shared" si="153"/>
        <v>44776</v>
      </c>
      <c r="CS24" s="5">
        <f t="shared" si="298"/>
        <v>44781</v>
      </c>
      <c r="CT24" s="28">
        <f t="shared" si="154"/>
        <v>44781</v>
      </c>
      <c r="CU24" s="5">
        <f t="shared" si="299"/>
        <v>44785</v>
      </c>
      <c r="CV24" s="5">
        <f t="shared" si="300"/>
        <v>44831</v>
      </c>
      <c r="CW24" s="5">
        <f t="shared" si="88"/>
        <v>44831</v>
      </c>
      <c r="CX24" s="5">
        <f t="shared" si="155"/>
        <v>44836</v>
      </c>
      <c r="CY24" s="5">
        <f t="shared" si="156"/>
        <v>44839</v>
      </c>
      <c r="CZ24" s="12">
        <f t="shared" si="301"/>
        <v>44844</v>
      </c>
      <c r="DA24" s="24"/>
      <c r="DB24" s="5">
        <f t="shared" si="157"/>
        <v>44804</v>
      </c>
      <c r="DC24" s="5">
        <f t="shared" si="302"/>
        <v>44809</v>
      </c>
      <c r="DD24" s="28">
        <f t="shared" si="158"/>
        <v>44809</v>
      </c>
      <c r="DE24" s="5">
        <f t="shared" si="303"/>
        <v>44813</v>
      </c>
      <c r="DF24" s="5">
        <f t="shared" si="304"/>
        <v>44859</v>
      </c>
      <c r="DG24" s="5">
        <f t="shared" si="97"/>
        <v>44859</v>
      </c>
      <c r="DH24" s="5">
        <f t="shared" si="159"/>
        <v>44864</v>
      </c>
      <c r="DI24" s="5">
        <f t="shared" si="160"/>
        <v>44867</v>
      </c>
      <c r="DJ24" s="12">
        <f t="shared" si="305"/>
        <v>44872</v>
      </c>
      <c r="DK24" s="24"/>
      <c r="DL24" s="5">
        <f t="shared" si="161"/>
        <v>44832</v>
      </c>
      <c r="DM24" s="5">
        <f t="shared" si="306"/>
        <v>44837</v>
      </c>
      <c r="DN24" s="28">
        <f t="shared" si="162"/>
        <v>44837</v>
      </c>
      <c r="DO24" s="5">
        <f t="shared" si="307"/>
        <v>44841</v>
      </c>
      <c r="DP24" s="5">
        <f t="shared" si="308"/>
        <v>44887</v>
      </c>
      <c r="DQ24" s="5">
        <f t="shared" si="106"/>
        <v>44887</v>
      </c>
      <c r="DR24" s="5">
        <f t="shared" si="163"/>
        <v>44892</v>
      </c>
      <c r="DS24" s="5">
        <f t="shared" si="164"/>
        <v>44895</v>
      </c>
      <c r="DT24" s="12">
        <f t="shared" si="309"/>
        <v>44900</v>
      </c>
      <c r="DU24" s="24"/>
      <c r="DV24" s="5">
        <f t="shared" si="165"/>
        <v>44860</v>
      </c>
      <c r="DW24" s="5">
        <f t="shared" si="310"/>
        <v>44865</v>
      </c>
      <c r="DX24" s="28">
        <f t="shared" si="166"/>
        <v>44865</v>
      </c>
      <c r="DY24" s="5">
        <f t="shared" si="311"/>
        <v>44869</v>
      </c>
      <c r="DZ24" s="5">
        <f t="shared" si="312"/>
        <v>44915</v>
      </c>
      <c r="EA24" s="5">
        <f t="shared" si="115"/>
        <v>44915</v>
      </c>
      <c r="EB24" s="5">
        <f t="shared" si="167"/>
        <v>44920</v>
      </c>
      <c r="EC24" s="5">
        <f t="shared" si="168"/>
        <v>44923</v>
      </c>
      <c r="ED24" s="12">
        <f t="shared" si="313"/>
        <v>44928</v>
      </c>
      <c r="EE24" s="24"/>
      <c r="EF24" s="37"/>
      <c r="EG24" s="37"/>
      <c r="EH24" s="37"/>
      <c r="EI24" s="37"/>
      <c r="EJ24" s="37"/>
      <c r="EK24" s="37"/>
    </row>
    <row r="25" spans="1:141" ht="11.25" customHeight="1">
      <c r="A25" s="4" t="s">
        <v>118</v>
      </c>
      <c r="B25" s="4" t="s">
        <v>57</v>
      </c>
      <c r="C25" s="3">
        <f t="shared" si="0"/>
        <v>46</v>
      </c>
      <c r="D25" s="49">
        <f t="shared" si="1"/>
        <v>68</v>
      </c>
      <c r="E25" s="41"/>
      <c r="F25" s="5">
        <f t="shared" si="261"/>
        <v>44524</v>
      </c>
      <c r="G25" s="5">
        <f t="shared" si="262"/>
        <v>44529</v>
      </c>
      <c r="H25" s="28">
        <f t="shared" si="263"/>
        <v>44529</v>
      </c>
      <c r="I25" s="5">
        <f t="shared" si="264"/>
        <v>44533</v>
      </c>
      <c r="J25" s="5">
        <f t="shared" si="265"/>
        <v>44579</v>
      </c>
      <c r="K25" s="5">
        <f t="shared" si="7"/>
        <v>44579</v>
      </c>
      <c r="L25" s="5">
        <f t="shared" si="119"/>
        <v>44584</v>
      </c>
      <c r="M25" s="5">
        <f t="shared" si="120"/>
        <v>44587</v>
      </c>
      <c r="N25" s="12">
        <f t="shared" si="10"/>
        <v>44592</v>
      </c>
      <c r="O25" s="24"/>
      <c r="P25" s="5">
        <f t="shared" si="121"/>
        <v>44552</v>
      </c>
      <c r="Q25" s="5">
        <f t="shared" si="266"/>
        <v>44557</v>
      </c>
      <c r="R25" s="28">
        <f t="shared" si="122"/>
        <v>44557</v>
      </c>
      <c r="S25" s="5">
        <f t="shared" si="267"/>
        <v>44561</v>
      </c>
      <c r="T25" s="5">
        <f t="shared" si="268"/>
        <v>44607</v>
      </c>
      <c r="U25" s="5">
        <f t="shared" si="16"/>
        <v>44607</v>
      </c>
      <c r="V25" s="5">
        <f t="shared" si="123"/>
        <v>44612</v>
      </c>
      <c r="W25" s="5">
        <f t="shared" si="124"/>
        <v>44615</v>
      </c>
      <c r="X25" s="12">
        <f t="shared" si="269"/>
        <v>44620</v>
      </c>
      <c r="Y25" s="24"/>
      <c r="Z25" s="5">
        <f t="shared" si="125"/>
        <v>44580</v>
      </c>
      <c r="AA25" s="5">
        <f t="shared" si="270"/>
        <v>44585</v>
      </c>
      <c r="AB25" s="28">
        <f t="shared" si="126"/>
        <v>44585</v>
      </c>
      <c r="AC25" s="5">
        <f t="shared" si="271"/>
        <v>44589</v>
      </c>
      <c r="AD25" s="5">
        <f t="shared" si="272"/>
        <v>44635</v>
      </c>
      <c r="AE25" s="5">
        <f t="shared" si="25"/>
        <v>44635</v>
      </c>
      <c r="AF25" s="5">
        <f t="shared" si="127"/>
        <v>44640</v>
      </c>
      <c r="AG25" s="5">
        <f t="shared" si="128"/>
        <v>44643</v>
      </c>
      <c r="AH25" s="12">
        <f t="shared" si="273"/>
        <v>44648</v>
      </c>
      <c r="AI25" s="24"/>
      <c r="AJ25" s="5">
        <f t="shared" si="129"/>
        <v>44608</v>
      </c>
      <c r="AK25" s="5">
        <f t="shared" si="274"/>
        <v>44613</v>
      </c>
      <c r="AL25" s="28">
        <f t="shared" si="130"/>
        <v>44613</v>
      </c>
      <c r="AM25" s="5">
        <f t="shared" si="275"/>
        <v>44617</v>
      </c>
      <c r="AN25" s="5">
        <f t="shared" si="276"/>
        <v>44663</v>
      </c>
      <c r="AO25" s="5">
        <f t="shared" si="34"/>
        <v>44663</v>
      </c>
      <c r="AP25" s="5">
        <f t="shared" si="131"/>
        <v>44668</v>
      </c>
      <c r="AQ25" s="5">
        <f t="shared" si="132"/>
        <v>44671</v>
      </c>
      <c r="AR25" s="12">
        <f t="shared" si="277"/>
        <v>44676</v>
      </c>
      <c r="AS25" s="24"/>
      <c r="AT25" s="5">
        <f t="shared" si="133"/>
        <v>44636</v>
      </c>
      <c r="AU25" s="5">
        <f t="shared" si="278"/>
        <v>44641</v>
      </c>
      <c r="AV25" s="28">
        <f t="shared" si="134"/>
        <v>44641</v>
      </c>
      <c r="AW25" s="5">
        <f t="shared" si="279"/>
        <v>44645</v>
      </c>
      <c r="AX25" s="5">
        <f t="shared" si="280"/>
        <v>44691</v>
      </c>
      <c r="AY25" s="5">
        <f t="shared" si="43"/>
        <v>44691</v>
      </c>
      <c r="AZ25" s="5">
        <f t="shared" si="135"/>
        <v>44696</v>
      </c>
      <c r="BA25" s="5">
        <f t="shared" si="136"/>
        <v>44699</v>
      </c>
      <c r="BB25" s="12">
        <f t="shared" si="281"/>
        <v>44704</v>
      </c>
      <c r="BC25" s="24"/>
      <c r="BD25" s="5">
        <f t="shared" si="137"/>
        <v>44664</v>
      </c>
      <c r="BE25" s="5">
        <f t="shared" si="282"/>
        <v>44669</v>
      </c>
      <c r="BF25" s="28">
        <f t="shared" si="138"/>
        <v>44669</v>
      </c>
      <c r="BG25" s="5">
        <f t="shared" si="283"/>
        <v>44673</v>
      </c>
      <c r="BH25" s="5">
        <f t="shared" si="284"/>
        <v>44719</v>
      </c>
      <c r="BI25" s="5">
        <f t="shared" si="52"/>
        <v>44719</v>
      </c>
      <c r="BJ25" s="5">
        <f t="shared" si="139"/>
        <v>44724</v>
      </c>
      <c r="BK25" s="5">
        <f t="shared" si="140"/>
        <v>44727</v>
      </c>
      <c r="BL25" s="12">
        <f t="shared" si="285"/>
        <v>44732</v>
      </c>
      <c r="BM25" s="24"/>
      <c r="BN25" s="5">
        <f t="shared" si="141"/>
        <v>44692</v>
      </c>
      <c r="BO25" s="5">
        <f t="shared" si="286"/>
        <v>44697</v>
      </c>
      <c r="BP25" s="28">
        <f t="shared" si="142"/>
        <v>44697</v>
      </c>
      <c r="BQ25" s="5">
        <f t="shared" si="287"/>
        <v>44701</v>
      </c>
      <c r="BR25" s="5">
        <f t="shared" si="288"/>
        <v>44747</v>
      </c>
      <c r="BS25" s="5">
        <f t="shared" si="61"/>
        <v>44747</v>
      </c>
      <c r="BT25" s="5">
        <f t="shared" si="143"/>
        <v>44752</v>
      </c>
      <c r="BU25" s="5">
        <f t="shared" si="144"/>
        <v>44755</v>
      </c>
      <c r="BV25" s="12">
        <f t="shared" si="289"/>
        <v>44760</v>
      </c>
      <c r="BW25" s="24"/>
      <c r="BX25" s="5">
        <f t="shared" si="145"/>
        <v>44720</v>
      </c>
      <c r="BY25" s="5">
        <f t="shared" si="290"/>
        <v>44725</v>
      </c>
      <c r="BZ25" s="28">
        <f t="shared" si="146"/>
        <v>44725</v>
      </c>
      <c r="CA25" s="5">
        <f t="shared" si="291"/>
        <v>44729</v>
      </c>
      <c r="CB25" s="5">
        <f t="shared" si="292"/>
        <v>44775</v>
      </c>
      <c r="CC25" s="5">
        <f t="shared" si="70"/>
        <v>44775</v>
      </c>
      <c r="CD25" s="5">
        <f t="shared" si="147"/>
        <v>44780</v>
      </c>
      <c r="CE25" s="5">
        <f t="shared" si="148"/>
        <v>44783</v>
      </c>
      <c r="CF25" s="12">
        <f t="shared" si="293"/>
        <v>44788</v>
      </c>
      <c r="CG25" s="24"/>
      <c r="CH25" s="5">
        <f t="shared" si="149"/>
        <v>44748</v>
      </c>
      <c r="CI25" s="5">
        <f t="shared" si="294"/>
        <v>44753</v>
      </c>
      <c r="CJ25" s="28">
        <f t="shared" si="150"/>
        <v>44753</v>
      </c>
      <c r="CK25" s="5">
        <f t="shared" si="295"/>
        <v>44757</v>
      </c>
      <c r="CL25" s="5">
        <f t="shared" si="296"/>
        <v>44803</v>
      </c>
      <c r="CM25" s="5">
        <f t="shared" si="79"/>
        <v>44803</v>
      </c>
      <c r="CN25" s="5">
        <f t="shared" si="151"/>
        <v>44808</v>
      </c>
      <c r="CO25" s="5">
        <f t="shared" si="152"/>
        <v>44811</v>
      </c>
      <c r="CP25" s="12">
        <f t="shared" si="297"/>
        <v>44816</v>
      </c>
      <c r="CQ25" s="24"/>
      <c r="CR25" s="5">
        <f t="shared" si="153"/>
        <v>44776</v>
      </c>
      <c r="CS25" s="5">
        <f t="shared" si="298"/>
        <v>44781</v>
      </c>
      <c r="CT25" s="28">
        <f t="shared" si="154"/>
        <v>44781</v>
      </c>
      <c r="CU25" s="5">
        <f t="shared" si="299"/>
        <v>44785</v>
      </c>
      <c r="CV25" s="5">
        <f t="shared" si="300"/>
        <v>44831</v>
      </c>
      <c r="CW25" s="5">
        <f t="shared" si="88"/>
        <v>44831</v>
      </c>
      <c r="CX25" s="5">
        <f t="shared" si="155"/>
        <v>44836</v>
      </c>
      <c r="CY25" s="5">
        <f t="shared" si="156"/>
        <v>44839</v>
      </c>
      <c r="CZ25" s="12">
        <f t="shared" si="301"/>
        <v>44844</v>
      </c>
      <c r="DA25" s="24"/>
      <c r="DB25" s="5">
        <f t="shared" si="157"/>
        <v>44804</v>
      </c>
      <c r="DC25" s="5">
        <f t="shared" si="302"/>
        <v>44809</v>
      </c>
      <c r="DD25" s="28">
        <f t="shared" si="158"/>
        <v>44809</v>
      </c>
      <c r="DE25" s="5">
        <f t="shared" si="303"/>
        <v>44813</v>
      </c>
      <c r="DF25" s="5">
        <f t="shared" si="304"/>
        <v>44859</v>
      </c>
      <c r="DG25" s="5">
        <f t="shared" si="97"/>
        <v>44859</v>
      </c>
      <c r="DH25" s="5">
        <f t="shared" si="159"/>
        <v>44864</v>
      </c>
      <c r="DI25" s="5">
        <f t="shared" si="160"/>
        <v>44867</v>
      </c>
      <c r="DJ25" s="12">
        <f t="shared" si="305"/>
        <v>44872</v>
      </c>
      <c r="DK25" s="24"/>
      <c r="DL25" s="5">
        <f t="shared" si="161"/>
        <v>44832</v>
      </c>
      <c r="DM25" s="5">
        <f t="shared" si="306"/>
        <v>44837</v>
      </c>
      <c r="DN25" s="28">
        <f t="shared" si="162"/>
        <v>44837</v>
      </c>
      <c r="DO25" s="5">
        <f t="shared" si="307"/>
        <v>44841</v>
      </c>
      <c r="DP25" s="5">
        <f t="shared" si="308"/>
        <v>44887</v>
      </c>
      <c r="DQ25" s="5">
        <f t="shared" si="106"/>
        <v>44887</v>
      </c>
      <c r="DR25" s="5">
        <f t="shared" si="163"/>
        <v>44892</v>
      </c>
      <c r="DS25" s="5">
        <f t="shared" si="164"/>
        <v>44895</v>
      </c>
      <c r="DT25" s="12">
        <f t="shared" si="309"/>
        <v>44900</v>
      </c>
      <c r="DU25" s="24"/>
      <c r="DV25" s="5">
        <f t="shared" si="165"/>
        <v>44860</v>
      </c>
      <c r="DW25" s="5">
        <f t="shared" si="310"/>
        <v>44865</v>
      </c>
      <c r="DX25" s="28">
        <f t="shared" si="166"/>
        <v>44865</v>
      </c>
      <c r="DY25" s="5">
        <f t="shared" si="311"/>
        <v>44869</v>
      </c>
      <c r="DZ25" s="5">
        <f t="shared" si="312"/>
        <v>44915</v>
      </c>
      <c r="EA25" s="5">
        <f t="shared" si="115"/>
        <v>44915</v>
      </c>
      <c r="EB25" s="5">
        <f t="shared" si="167"/>
        <v>44920</v>
      </c>
      <c r="EC25" s="5">
        <f t="shared" si="168"/>
        <v>44923</v>
      </c>
      <c r="ED25" s="12">
        <f t="shared" si="313"/>
        <v>44928</v>
      </c>
      <c r="EE25" s="24"/>
      <c r="EF25" s="37"/>
      <c r="EG25" s="37"/>
      <c r="EH25" s="37"/>
      <c r="EI25" s="37"/>
      <c r="EJ25" s="37"/>
      <c r="EK25" s="37"/>
    </row>
    <row r="26" spans="1:141" ht="11.25" customHeight="1">
      <c r="A26" s="4" t="s">
        <v>142</v>
      </c>
      <c r="B26" s="4" t="s">
        <v>57</v>
      </c>
      <c r="C26" s="3">
        <f t="shared" si="0"/>
        <v>37</v>
      </c>
      <c r="D26" s="49">
        <f t="shared" si="1"/>
        <v>59</v>
      </c>
      <c r="E26" s="41"/>
      <c r="F26" s="5">
        <f t="shared" ref="F26:F31" si="468">G26-ShipWindow</f>
        <v>44533</v>
      </c>
      <c r="G26" s="5">
        <f t="shared" ref="G26:G31" si="469">H26</f>
        <v>44538</v>
      </c>
      <c r="H26" s="28">
        <f t="shared" ref="H26:H31" si="470">I26-OriginLoad</f>
        <v>44538</v>
      </c>
      <c r="I26" s="5">
        <f t="shared" ref="I26:I31" si="471">J26-$C26</f>
        <v>44542</v>
      </c>
      <c r="J26" s="5">
        <f t="shared" ref="J26:J31" si="472">K26</f>
        <v>44579</v>
      </c>
      <c r="K26" s="5">
        <f t="shared" si="7"/>
        <v>44579</v>
      </c>
      <c r="L26" s="5">
        <f t="shared" ref="L26:L31" si="473">M26-TransloadDays</f>
        <v>44584</v>
      </c>
      <c r="M26" s="5">
        <f t="shared" ref="M26:M31" si="474">N26-savannahrail</f>
        <v>44587</v>
      </c>
      <c r="N26" s="12">
        <f t="shared" si="10"/>
        <v>44592</v>
      </c>
      <c r="O26" s="24"/>
      <c r="P26" s="5">
        <f t="shared" ref="P26:P31" si="475">Q26-ShipWindow</f>
        <v>44561</v>
      </c>
      <c r="Q26" s="5">
        <f t="shared" ref="Q26:Q31" si="476">R26</f>
        <v>44566</v>
      </c>
      <c r="R26" s="28">
        <f t="shared" ref="R26:R31" si="477">S26-OriginLoad</f>
        <v>44566</v>
      </c>
      <c r="S26" s="5">
        <f t="shared" ref="S26:S31" si="478">T26-$C26</f>
        <v>44570</v>
      </c>
      <c r="T26" s="5">
        <f t="shared" ref="T26:T31" si="479">U26</f>
        <v>44607</v>
      </c>
      <c r="U26" s="5">
        <f t="shared" si="16"/>
        <v>44607</v>
      </c>
      <c r="V26" s="5">
        <f t="shared" ref="V26:V31" si="480">W26-TransloadDays</f>
        <v>44612</v>
      </c>
      <c r="W26" s="5">
        <f t="shared" ref="W26:W31" si="481">X26-savannahrail</f>
        <v>44615</v>
      </c>
      <c r="X26" s="12">
        <f t="shared" ref="X26:X31" si="482">$P$1</f>
        <v>44620</v>
      </c>
      <c r="Y26" s="24"/>
      <c r="Z26" s="5">
        <f t="shared" ref="Z26:Z31" si="483">AA26-ShipWindow</f>
        <v>44589</v>
      </c>
      <c r="AA26" s="5">
        <f t="shared" ref="AA26:AA31" si="484">AB26</f>
        <v>44594</v>
      </c>
      <c r="AB26" s="28">
        <f t="shared" ref="AB26:AB31" si="485">AC26-OriginLoad</f>
        <v>44594</v>
      </c>
      <c r="AC26" s="5">
        <f t="shared" ref="AC26:AC31" si="486">AD26-$C26</f>
        <v>44598</v>
      </c>
      <c r="AD26" s="5">
        <f t="shared" ref="AD26:AD31" si="487">AE26</f>
        <v>44635</v>
      </c>
      <c r="AE26" s="5">
        <f t="shared" si="25"/>
        <v>44635</v>
      </c>
      <c r="AF26" s="5">
        <f t="shared" ref="AF26:AF31" si="488">AG26-TransloadDays</f>
        <v>44640</v>
      </c>
      <c r="AG26" s="5">
        <f t="shared" ref="AG26:AG31" si="489">AH26-savannahrail</f>
        <v>44643</v>
      </c>
      <c r="AH26" s="12">
        <f t="shared" ref="AH26:AH31" si="490">$Z$1</f>
        <v>44648</v>
      </c>
      <c r="AI26" s="24"/>
      <c r="AJ26" s="5">
        <f t="shared" ref="AJ26:AJ31" si="491">AK26-ShipWindow</f>
        <v>44617</v>
      </c>
      <c r="AK26" s="5">
        <f t="shared" ref="AK26:AK31" si="492">AL26</f>
        <v>44622</v>
      </c>
      <c r="AL26" s="28">
        <f t="shared" ref="AL26:AL31" si="493">AM26-OriginLoad</f>
        <v>44622</v>
      </c>
      <c r="AM26" s="5">
        <f t="shared" ref="AM26:AM31" si="494">AN26-$C26</f>
        <v>44626</v>
      </c>
      <c r="AN26" s="5">
        <f t="shared" ref="AN26:AN31" si="495">AO26</f>
        <v>44663</v>
      </c>
      <c r="AO26" s="5">
        <f t="shared" si="34"/>
        <v>44663</v>
      </c>
      <c r="AP26" s="5">
        <f t="shared" ref="AP26:AP31" si="496">AQ26-TransloadDays</f>
        <v>44668</v>
      </c>
      <c r="AQ26" s="5">
        <f t="shared" ref="AQ26:AQ31" si="497">AR26-savannahrail</f>
        <v>44671</v>
      </c>
      <c r="AR26" s="12">
        <f t="shared" ref="AR26:AR31" si="498">$AJ$1</f>
        <v>44676</v>
      </c>
      <c r="AS26" s="24"/>
      <c r="AT26" s="5">
        <f t="shared" ref="AT26:AT31" si="499">AU26-ShipWindow</f>
        <v>44645</v>
      </c>
      <c r="AU26" s="5">
        <f t="shared" ref="AU26:AU31" si="500">AV26</f>
        <v>44650</v>
      </c>
      <c r="AV26" s="28">
        <f t="shared" ref="AV26:AV31" si="501">AW26-OriginLoad</f>
        <v>44650</v>
      </c>
      <c r="AW26" s="5">
        <f t="shared" ref="AW26:AW31" si="502">AX26-$C26</f>
        <v>44654</v>
      </c>
      <c r="AX26" s="5">
        <f t="shared" ref="AX26:AX31" si="503">AY26</f>
        <v>44691</v>
      </c>
      <c r="AY26" s="5">
        <f t="shared" si="43"/>
        <v>44691</v>
      </c>
      <c r="AZ26" s="5">
        <f t="shared" ref="AZ26:AZ31" si="504">BA26-TransloadDays</f>
        <v>44696</v>
      </c>
      <c r="BA26" s="5">
        <f t="shared" ref="BA26:BA31" si="505">BB26-savannahrail</f>
        <v>44699</v>
      </c>
      <c r="BB26" s="12">
        <f t="shared" ref="BB26:BB31" si="506">$AT$1</f>
        <v>44704</v>
      </c>
      <c r="BC26" s="24"/>
      <c r="BD26" s="5">
        <f t="shared" ref="BD26:BD31" si="507">BE26-ShipWindow</f>
        <v>44673</v>
      </c>
      <c r="BE26" s="5">
        <f t="shared" ref="BE26:BE31" si="508">BF26</f>
        <v>44678</v>
      </c>
      <c r="BF26" s="28">
        <f t="shared" ref="BF26:BF31" si="509">BG26-OriginLoad</f>
        <v>44678</v>
      </c>
      <c r="BG26" s="5">
        <f t="shared" ref="BG26:BG31" si="510">BH26-$C26</f>
        <v>44682</v>
      </c>
      <c r="BH26" s="5">
        <f t="shared" ref="BH26:BH31" si="511">BI26</f>
        <v>44719</v>
      </c>
      <c r="BI26" s="5">
        <f t="shared" si="52"/>
        <v>44719</v>
      </c>
      <c r="BJ26" s="5">
        <f t="shared" ref="BJ26:BJ31" si="512">BK26-TransloadDays</f>
        <v>44724</v>
      </c>
      <c r="BK26" s="5">
        <f t="shared" ref="BK26:BK31" si="513">BL26-savannahrail</f>
        <v>44727</v>
      </c>
      <c r="BL26" s="12">
        <f t="shared" ref="BL26:BL31" si="514">$BD$1</f>
        <v>44732</v>
      </c>
      <c r="BM26" s="24"/>
      <c r="BN26" s="5">
        <f t="shared" ref="BN26:BN31" si="515">BO26-ShipWindow</f>
        <v>44701</v>
      </c>
      <c r="BO26" s="5">
        <f t="shared" ref="BO26:BO31" si="516">BP26</f>
        <v>44706</v>
      </c>
      <c r="BP26" s="28">
        <f t="shared" ref="BP26:BP31" si="517">BQ26-OriginLoad</f>
        <v>44706</v>
      </c>
      <c r="BQ26" s="5">
        <f t="shared" ref="BQ26:BQ31" si="518">BR26-$C26</f>
        <v>44710</v>
      </c>
      <c r="BR26" s="5">
        <f t="shared" ref="BR26:BR31" si="519">BS26</f>
        <v>44747</v>
      </c>
      <c r="BS26" s="5">
        <f t="shared" si="61"/>
        <v>44747</v>
      </c>
      <c r="BT26" s="5">
        <f t="shared" ref="BT26:BT31" si="520">BU26-TransloadDays</f>
        <v>44752</v>
      </c>
      <c r="BU26" s="5">
        <f t="shared" ref="BU26:BU31" si="521">BV26-savannahrail</f>
        <v>44755</v>
      </c>
      <c r="BV26" s="12">
        <f t="shared" ref="BV26:BV31" si="522">$BN$1</f>
        <v>44760</v>
      </c>
      <c r="BW26" s="24"/>
      <c r="BX26" s="5">
        <f t="shared" ref="BX26:BX31" si="523">BY26-ShipWindow</f>
        <v>44729</v>
      </c>
      <c r="BY26" s="5">
        <f t="shared" ref="BY26:BY31" si="524">BZ26</f>
        <v>44734</v>
      </c>
      <c r="BZ26" s="28">
        <f t="shared" ref="BZ26:BZ31" si="525">CA26-OriginLoad</f>
        <v>44734</v>
      </c>
      <c r="CA26" s="5">
        <f t="shared" ref="CA26:CA31" si="526">CB26-$C26</f>
        <v>44738</v>
      </c>
      <c r="CB26" s="5">
        <f t="shared" ref="CB26:CB31" si="527">CC26</f>
        <v>44775</v>
      </c>
      <c r="CC26" s="5">
        <f t="shared" si="70"/>
        <v>44775</v>
      </c>
      <c r="CD26" s="5">
        <f t="shared" ref="CD26:CD31" si="528">CE26-TransloadDays</f>
        <v>44780</v>
      </c>
      <c r="CE26" s="5">
        <f t="shared" ref="CE26:CE31" si="529">CF26-savannahrail</f>
        <v>44783</v>
      </c>
      <c r="CF26" s="12">
        <f t="shared" ref="CF26:CF31" si="530">$BX$1</f>
        <v>44788</v>
      </c>
      <c r="CG26" s="24"/>
      <c r="CH26" s="5">
        <f t="shared" ref="CH26:CH31" si="531">CI26-ShipWindow</f>
        <v>44757</v>
      </c>
      <c r="CI26" s="5">
        <f t="shared" ref="CI26:CI31" si="532">CJ26</f>
        <v>44762</v>
      </c>
      <c r="CJ26" s="28">
        <f t="shared" ref="CJ26:CJ31" si="533">CK26-OriginLoad</f>
        <v>44762</v>
      </c>
      <c r="CK26" s="5">
        <f t="shared" ref="CK26:CK31" si="534">CL26-$C26</f>
        <v>44766</v>
      </c>
      <c r="CL26" s="5">
        <f t="shared" ref="CL26:CL31" si="535">CM26</f>
        <v>44803</v>
      </c>
      <c r="CM26" s="5">
        <f t="shared" si="79"/>
        <v>44803</v>
      </c>
      <c r="CN26" s="5">
        <f t="shared" ref="CN26:CN31" si="536">CO26-TransloadDays</f>
        <v>44808</v>
      </c>
      <c r="CO26" s="5">
        <f t="shared" ref="CO26:CO31" si="537">CP26-savannahrail</f>
        <v>44811</v>
      </c>
      <c r="CP26" s="12">
        <f t="shared" ref="CP26:CP31" si="538">$CH$1</f>
        <v>44816</v>
      </c>
      <c r="CQ26" s="24"/>
      <c r="CR26" s="5">
        <f t="shared" ref="CR26:CR31" si="539">CS26-ShipWindow</f>
        <v>44785</v>
      </c>
      <c r="CS26" s="5">
        <f t="shared" ref="CS26:CS31" si="540">CT26</f>
        <v>44790</v>
      </c>
      <c r="CT26" s="28">
        <f t="shared" ref="CT26:CT31" si="541">CU26-OriginLoad</f>
        <v>44790</v>
      </c>
      <c r="CU26" s="5">
        <f t="shared" ref="CU26:CU31" si="542">CV26-$C26</f>
        <v>44794</v>
      </c>
      <c r="CV26" s="5">
        <f t="shared" ref="CV26:CV31" si="543">CW26</f>
        <v>44831</v>
      </c>
      <c r="CW26" s="5">
        <f t="shared" si="88"/>
        <v>44831</v>
      </c>
      <c r="CX26" s="5">
        <f t="shared" ref="CX26:CX31" si="544">CY26-TransloadDays</f>
        <v>44836</v>
      </c>
      <c r="CY26" s="5">
        <f t="shared" ref="CY26:CY31" si="545">CZ26-savannahrail</f>
        <v>44839</v>
      </c>
      <c r="CZ26" s="12">
        <f t="shared" ref="CZ26:CZ31" si="546">$CR$1</f>
        <v>44844</v>
      </c>
      <c r="DA26" s="24"/>
      <c r="DB26" s="5">
        <f t="shared" ref="DB26:DB31" si="547">DC26-ShipWindow</f>
        <v>44813</v>
      </c>
      <c r="DC26" s="5">
        <f t="shared" ref="DC26:DC31" si="548">DD26</f>
        <v>44818</v>
      </c>
      <c r="DD26" s="28">
        <f t="shared" ref="DD26:DD31" si="549">DE26-OriginLoad</f>
        <v>44818</v>
      </c>
      <c r="DE26" s="5">
        <f t="shared" ref="DE26:DE31" si="550">DF26-$C26</f>
        <v>44822</v>
      </c>
      <c r="DF26" s="5">
        <f t="shared" ref="DF26:DF31" si="551">DG26</f>
        <v>44859</v>
      </c>
      <c r="DG26" s="5">
        <f t="shared" si="97"/>
        <v>44859</v>
      </c>
      <c r="DH26" s="5">
        <f t="shared" ref="DH26:DH31" si="552">DI26-TransloadDays</f>
        <v>44864</v>
      </c>
      <c r="DI26" s="5">
        <f t="shared" ref="DI26:DI31" si="553">DJ26-savannahrail</f>
        <v>44867</v>
      </c>
      <c r="DJ26" s="12">
        <f t="shared" ref="DJ26:DJ31" si="554">$DB$1</f>
        <v>44872</v>
      </c>
      <c r="DK26" s="24"/>
      <c r="DL26" s="5">
        <f t="shared" ref="DL26:DL31" si="555">DM26-ShipWindow</f>
        <v>44841</v>
      </c>
      <c r="DM26" s="5">
        <f t="shared" ref="DM26:DM31" si="556">DN26</f>
        <v>44846</v>
      </c>
      <c r="DN26" s="28">
        <f t="shared" ref="DN26:DN31" si="557">DO26-OriginLoad</f>
        <v>44846</v>
      </c>
      <c r="DO26" s="5">
        <f t="shared" ref="DO26:DO31" si="558">DP26-$C26</f>
        <v>44850</v>
      </c>
      <c r="DP26" s="5">
        <f t="shared" ref="DP26:DP31" si="559">DQ26</f>
        <v>44887</v>
      </c>
      <c r="DQ26" s="5">
        <f t="shared" si="106"/>
        <v>44887</v>
      </c>
      <c r="DR26" s="5">
        <f t="shared" ref="DR26:DR31" si="560">DS26-TransloadDays</f>
        <v>44892</v>
      </c>
      <c r="DS26" s="5">
        <f t="shared" ref="DS26:DS31" si="561">DT26-savannahrail</f>
        <v>44895</v>
      </c>
      <c r="DT26" s="12">
        <f t="shared" ref="DT26:DT31" si="562">$DL$1</f>
        <v>44900</v>
      </c>
      <c r="DU26" s="24"/>
      <c r="DV26" s="5">
        <f t="shared" ref="DV26:DV31" si="563">DW26-ShipWindow</f>
        <v>44869</v>
      </c>
      <c r="DW26" s="5">
        <f t="shared" ref="DW26:DW31" si="564">DX26</f>
        <v>44874</v>
      </c>
      <c r="DX26" s="28">
        <f t="shared" ref="DX26:DX31" si="565">DY26-OriginLoad</f>
        <v>44874</v>
      </c>
      <c r="DY26" s="5">
        <f t="shared" ref="DY26:DY31" si="566">DZ26-$C26</f>
        <v>44878</v>
      </c>
      <c r="DZ26" s="5">
        <f t="shared" ref="DZ26:DZ31" si="567">EA26</f>
        <v>44915</v>
      </c>
      <c r="EA26" s="5">
        <f t="shared" si="115"/>
        <v>44915</v>
      </c>
      <c r="EB26" s="5">
        <f t="shared" ref="EB26:EB31" si="568">EC26-TransloadDays</f>
        <v>44920</v>
      </c>
      <c r="EC26" s="5">
        <f t="shared" ref="EC26:EC31" si="569">ED26-savannahrail</f>
        <v>44923</v>
      </c>
      <c r="ED26" s="12">
        <f t="shared" ref="ED26:ED31" si="570">$DV$1</f>
        <v>44928</v>
      </c>
      <c r="EE26" s="24"/>
      <c r="EF26" s="37"/>
      <c r="EG26" s="37"/>
      <c r="EH26" s="37"/>
      <c r="EI26" s="37"/>
      <c r="EJ26" s="37"/>
      <c r="EK26" s="37"/>
    </row>
    <row r="27" spans="1:141" ht="11.25" customHeight="1">
      <c r="A27" s="4" t="s">
        <v>92</v>
      </c>
      <c r="B27" s="4" t="s">
        <v>93</v>
      </c>
      <c r="C27" s="3">
        <f t="shared" si="0"/>
        <v>32</v>
      </c>
      <c r="D27" s="49">
        <f t="shared" si="1"/>
        <v>54</v>
      </c>
      <c r="E27" s="41"/>
      <c r="F27" s="5">
        <f t="shared" si="468"/>
        <v>44538</v>
      </c>
      <c r="G27" s="5">
        <f t="shared" si="469"/>
        <v>44543</v>
      </c>
      <c r="H27" s="28">
        <f t="shared" si="470"/>
        <v>44543</v>
      </c>
      <c r="I27" s="5">
        <f t="shared" si="471"/>
        <v>44547</v>
      </c>
      <c r="J27" s="5">
        <f t="shared" si="472"/>
        <v>44579</v>
      </c>
      <c r="K27" s="5">
        <f t="shared" si="7"/>
        <v>44579</v>
      </c>
      <c r="L27" s="5">
        <f t="shared" si="473"/>
        <v>44584</v>
      </c>
      <c r="M27" s="5">
        <f t="shared" si="474"/>
        <v>44587</v>
      </c>
      <c r="N27" s="12">
        <f t="shared" si="10"/>
        <v>44592</v>
      </c>
      <c r="O27" s="24"/>
      <c r="P27" s="5">
        <f t="shared" si="475"/>
        <v>44566</v>
      </c>
      <c r="Q27" s="5">
        <f t="shared" si="476"/>
        <v>44571</v>
      </c>
      <c r="R27" s="28">
        <f t="shared" si="477"/>
        <v>44571</v>
      </c>
      <c r="S27" s="5">
        <f t="shared" si="478"/>
        <v>44575</v>
      </c>
      <c r="T27" s="5">
        <f t="shared" si="479"/>
        <v>44607</v>
      </c>
      <c r="U27" s="5">
        <f t="shared" si="16"/>
        <v>44607</v>
      </c>
      <c r="V27" s="5">
        <f t="shared" si="480"/>
        <v>44612</v>
      </c>
      <c r="W27" s="5">
        <f t="shared" si="481"/>
        <v>44615</v>
      </c>
      <c r="X27" s="12">
        <f t="shared" si="482"/>
        <v>44620</v>
      </c>
      <c r="Y27" s="24"/>
      <c r="Z27" s="5">
        <f t="shared" si="483"/>
        <v>44594</v>
      </c>
      <c r="AA27" s="5">
        <f t="shared" si="484"/>
        <v>44599</v>
      </c>
      <c r="AB27" s="28">
        <f t="shared" si="485"/>
        <v>44599</v>
      </c>
      <c r="AC27" s="5">
        <f t="shared" si="486"/>
        <v>44603</v>
      </c>
      <c r="AD27" s="5">
        <f t="shared" si="487"/>
        <v>44635</v>
      </c>
      <c r="AE27" s="5">
        <f t="shared" si="25"/>
        <v>44635</v>
      </c>
      <c r="AF27" s="5">
        <f t="shared" si="488"/>
        <v>44640</v>
      </c>
      <c r="AG27" s="5">
        <f t="shared" si="489"/>
        <v>44643</v>
      </c>
      <c r="AH27" s="12">
        <f t="shared" si="490"/>
        <v>44648</v>
      </c>
      <c r="AI27" s="24"/>
      <c r="AJ27" s="5">
        <f t="shared" si="491"/>
        <v>44622</v>
      </c>
      <c r="AK27" s="5">
        <f t="shared" si="492"/>
        <v>44627</v>
      </c>
      <c r="AL27" s="28">
        <f t="shared" si="493"/>
        <v>44627</v>
      </c>
      <c r="AM27" s="5">
        <f t="shared" si="494"/>
        <v>44631</v>
      </c>
      <c r="AN27" s="5">
        <f t="shared" si="495"/>
        <v>44663</v>
      </c>
      <c r="AO27" s="5">
        <f t="shared" si="34"/>
        <v>44663</v>
      </c>
      <c r="AP27" s="5">
        <f t="shared" si="496"/>
        <v>44668</v>
      </c>
      <c r="AQ27" s="5">
        <f t="shared" si="497"/>
        <v>44671</v>
      </c>
      <c r="AR27" s="12">
        <f t="shared" si="498"/>
        <v>44676</v>
      </c>
      <c r="AS27" s="24"/>
      <c r="AT27" s="5">
        <f t="shared" si="499"/>
        <v>44650</v>
      </c>
      <c r="AU27" s="5">
        <f t="shared" si="500"/>
        <v>44655</v>
      </c>
      <c r="AV27" s="28">
        <f t="shared" si="501"/>
        <v>44655</v>
      </c>
      <c r="AW27" s="5">
        <f t="shared" si="502"/>
        <v>44659</v>
      </c>
      <c r="AX27" s="5">
        <f t="shared" si="503"/>
        <v>44691</v>
      </c>
      <c r="AY27" s="5">
        <f t="shared" si="43"/>
        <v>44691</v>
      </c>
      <c r="AZ27" s="5">
        <f t="shared" si="504"/>
        <v>44696</v>
      </c>
      <c r="BA27" s="5">
        <f t="shared" si="505"/>
        <v>44699</v>
      </c>
      <c r="BB27" s="12">
        <f t="shared" si="506"/>
        <v>44704</v>
      </c>
      <c r="BC27" s="24"/>
      <c r="BD27" s="5">
        <f t="shared" si="507"/>
        <v>44678</v>
      </c>
      <c r="BE27" s="5">
        <f t="shared" si="508"/>
        <v>44683</v>
      </c>
      <c r="BF27" s="28">
        <f t="shared" si="509"/>
        <v>44683</v>
      </c>
      <c r="BG27" s="5">
        <f t="shared" si="510"/>
        <v>44687</v>
      </c>
      <c r="BH27" s="5">
        <f t="shared" si="511"/>
        <v>44719</v>
      </c>
      <c r="BI27" s="5">
        <f t="shared" si="52"/>
        <v>44719</v>
      </c>
      <c r="BJ27" s="5">
        <f t="shared" si="512"/>
        <v>44724</v>
      </c>
      <c r="BK27" s="5">
        <f t="shared" si="513"/>
        <v>44727</v>
      </c>
      <c r="BL27" s="12">
        <f t="shared" si="514"/>
        <v>44732</v>
      </c>
      <c r="BM27" s="24"/>
      <c r="BN27" s="5">
        <f t="shared" si="515"/>
        <v>44706</v>
      </c>
      <c r="BO27" s="5">
        <f t="shared" si="516"/>
        <v>44711</v>
      </c>
      <c r="BP27" s="28">
        <f t="shared" si="517"/>
        <v>44711</v>
      </c>
      <c r="BQ27" s="5">
        <f t="shared" si="518"/>
        <v>44715</v>
      </c>
      <c r="BR27" s="5">
        <f t="shared" si="519"/>
        <v>44747</v>
      </c>
      <c r="BS27" s="5">
        <f t="shared" si="61"/>
        <v>44747</v>
      </c>
      <c r="BT27" s="5">
        <f t="shared" si="520"/>
        <v>44752</v>
      </c>
      <c r="BU27" s="5">
        <f t="shared" si="521"/>
        <v>44755</v>
      </c>
      <c r="BV27" s="12">
        <f t="shared" si="522"/>
        <v>44760</v>
      </c>
      <c r="BW27" s="24"/>
      <c r="BX27" s="5">
        <f t="shared" si="523"/>
        <v>44734</v>
      </c>
      <c r="BY27" s="5">
        <f t="shared" si="524"/>
        <v>44739</v>
      </c>
      <c r="BZ27" s="28">
        <f t="shared" si="525"/>
        <v>44739</v>
      </c>
      <c r="CA27" s="5">
        <f t="shared" si="526"/>
        <v>44743</v>
      </c>
      <c r="CB27" s="5">
        <f t="shared" si="527"/>
        <v>44775</v>
      </c>
      <c r="CC27" s="5">
        <f t="shared" si="70"/>
        <v>44775</v>
      </c>
      <c r="CD27" s="5">
        <f t="shared" si="528"/>
        <v>44780</v>
      </c>
      <c r="CE27" s="5">
        <f t="shared" si="529"/>
        <v>44783</v>
      </c>
      <c r="CF27" s="12">
        <f t="shared" si="530"/>
        <v>44788</v>
      </c>
      <c r="CG27" s="24"/>
      <c r="CH27" s="5">
        <f t="shared" si="531"/>
        <v>44762</v>
      </c>
      <c r="CI27" s="5">
        <f t="shared" si="532"/>
        <v>44767</v>
      </c>
      <c r="CJ27" s="28">
        <f t="shared" si="533"/>
        <v>44767</v>
      </c>
      <c r="CK27" s="5">
        <f t="shared" si="534"/>
        <v>44771</v>
      </c>
      <c r="CL27" s="5">
        <f t="shared" si="535"/>
        <v>44803</v>
      </c>
      <c r="CM27" s="5">
        <f t="shared" si="79"/>
        <v>44803</v>
      </c>
      <c r="CN27" s="5">
        <f t="shared" si="536"/>
        <v>44808</v>
      </c>
      <c r="CO27" s="5">
        <f t="shared" si="537"/>
        <v>44811</v>
      </c>
      <c r="CP27" s="12">
        <f t="shared" si="538"/>
        <v>44816</v>
      </c>
      <c r="CQ27" s="24"/>
      <c r="CR27" s="5">
        <f t="shared" si="539"/>
        <v>44790</v>
      </c>
      <c r="CS27" s="5">
        <f t="shared" si="540"/>
        <v>44795</v>
      </c>
      <c r="CT27" s="28">
        <f t="shared" si="541"/>
        <v>44795</v>
      </c>
      <c r="CU27" s="5">
        <f t="shared" si="542"/>
        <v>44799</v>
      </c>
      <c r="CV27" s="5">
        <f t="shared" si="543"/>
        <v>44831</v>
      </c>
      <c r="CW27" s="5">
        <f t="shared" si="88"/>
        <v>44831</v>
      </c>
      <c r="CX27" s="5">
        <f t="shared" si="544"/>
        <v>44836</v>
      </c>
      <c r="CY27" s="5">
        <f t="shared" si="545"/>
        <v>44839</v>
      </c>
      <c r="CZ27" s="12">
        <f t="shared" si="546"/>
        <v>44844</v>
      </c>
      <c r="DA27" s="24"/>
      <c r="DB27" s="5">
        <f t="shared" si="547"/>
        <v>44818</v>
      </c>
      <c r="DC27" s="5">
        <f t="shared" si="548"/>
        <v>44823</v>
      </c>
      <c r="DD27" s="28">
        <f t="shared" si="549"/>
        <v>44823</v>
      </c>
      <c r="DE27" s="5">
        <f t="shared" si="550"/>
        <v>44827</v>
      </c>
      <c r="DF27" s="5">
        <f t="shared" si="551"/>
        <v>44859</v>
      </c>
      <c r="DG27" s="5">
        <f t="shared" si="97"/>
        <v>44859</v>
      </c>
      <c r="DH27" s="5">
        <f t="shared" si="552"/>
        <v>44864</v>
      </c>
      <c r="DI27" s="5">
        <f t="shared" si="553"/>
        <v>44867</v>
      </c>
      <c r="DJ27" s="12">
        <f t="shared" si="554"/>
        <v>44872</v>
      </c>
      <c r="DK27" s="24"/>
      <c r="DL27" s="5">
        <f t="shared" si="555"/>
        <v>44846</v>
      </c>
      <c r="DM27" s="5">
        <f t="shared" si="556"/>
        <v>44851</v>
      </c>
      <c r="DN27" s="28">
        <f t="shared" si="557"/>
        <v>44851</v>
      </c>
      <c r="DO27" s="5">
        <f t="shared" si="558"/>
        <v>44855</v>
      </c>
      <c r="DP27" s="5">
        <f t="shared" si="559"/>
        <v>44887</v>
      </c>
      <c r="DQ27" s="5">
        <f t="shared" si="106"/>
        <v>44887</v>
      </c>
      <c r="DR27" s="5">
        <f t="shared" si="560"/>
        <v>44892</v>
      </c>
      <c r="DS27" s="5">
        <f t="shared" si="561"/>
        <v>44895</v>
      </c>
      <c r="DT27" s="12">
        <f t="shared" si="562"/>
        <v>44900</v>
      </c>
      <c r="DU27" s="24"/>
      <c r="DV27" s="5">
        <f t="shared" si="563"/>
        <v>44874</v>
      </c>
      <c r="DW27" s="5">
        <f t="shared" si="564"/>
        <v>44879</v>
      </c>
      <c r="DX27" s="28">
        <f t="shared" si="565"/>
        <v>44879</v>
      </c>
      <c r="DY27" s="5">
        <f t="shared" si="566"/>
        <v>44883</v>
      </c>
      <c r="DZ27" s="5">
        <f t="shared" si="567"/>
        <v>44915</v>
      </c>
      <c r="EA27" s="5">
        <f t="shared" si="115"/>
        <v>44915</v>
      </c>
      <c r="EB27" s="5">
        <f t="shared" si="568"/>
        <v>44920</v>
      </c>
      <c r="EC27" s="5">
        <f t="shared" si="569"/>
        <v>44923</v>
      </c>
      <c r="ED27" s="12">
        <f t="shared" si="570"/>
        <v>44928</v>
      </c>
      <c r="EE27" s="24"/>
      <c r="EF27" s="37"/>
      <c r="EG27" s="37"/>
      <c r="EH27" s="37"/>
      <c r="EI27" s="37"/>
      <c r="EJ27" s="37"/>
      <c r="EK27" s="37"/>
    </row>
    <row r="28" spans="1:141" ht="11.25" customHeight="1">
      <c r="A28" s="4" t="s">
        <v>113</v>
      </c>
      <c r="B28" s="4" t="s">
        <v>93</v>
      </c>
      <c r="C28" s="3">
        <f t="shared" ref="C28" si="571">VLOOKUP(A28,PreferredCarrier,5,FALSE)</f>
        <v>32</v>
      </c>
      <c r="D28" s="49">
        <f t="shared" ref="D28" si="572">N28-F28</f>
        <v>54</v>
      </c>
      <c r="E28" s="41"/>
      <c r="F28" s="5">
        <f t="shared" si="468"/>
        <v>44538</v>
      </c>
      <c r="G28" s="5">
        <f t="shared" si="469"/>
        <v>44543</v>
      </c>
      <c r="H28" s="28">
        <f t="shared" ref="H28" si="573">I28-OriginLoad</f>
        <v>44543</v>
      </c>
      <c r="I28" s="5">
        <f t="shared" si="471"/>
        <v>44547</v>
      </c>
      <c r="J28" s="5">
        <f t="shared" si="472"/>
        <v>44579</v>
      </c>
      <c r="K28" s="5">
        <f t="shared" ref="K28" si="574">L28-SAVtoDC</f>
        <v>44579</v>
      </c>
      <c r="L28" s="5">
        <f t="shared" ref="L28" si="575">M28-TransloadDays</f>
        <v>44584</v>
      </c>
      <c r="M28" s="5">
        <f t="shared" ref="M28" si="576">N28-savannahrail</f>
        <v>44587</v>
      </c>
      <c r="N28" s="12">
        <f t="shared" si="10"/>
        <v>44592</v>
      </c>
      <c r="O28" s="24"/>
      <c r="P28" s="5">
        <f t="shared" ref="P28" si="577">Q28-ShipWindow</f>
        <v>44566</v>
      </c>
      <c r="Q28" s="5">
        <f t="shared" si="476"/>
        <v>44571</v>
      </c>
      <c r="R28" s="28">
        <f t="shared" ref="R28" si="578">S28-OriginLoad</f>
        <v>44571</v>
      </c>
      <c r="S28" s="5">
        <f t="shared" si="478"/>
        <v>44575</v>
      </c>
      <c r="T28" s="5">
        <f t="shared" si="479"/>
        <v>44607</v>
      </c>
      <c r="U28" s="5">
        <f t="shared" ref="U28" si="579">V28-SAVtoDC</f>
        <v>44607</v>
      </c>
      <c r="V28" s="5">
        <f t="shared" ref="V28" si="580">W28-TransloadDays</f>
        <v>44612</v>
      </c>
      <c r="W28" s="5">
        <f t="shared" ref="W28" si="581">X28-savannahrail</f>
        <v>44615</v>
      </c>
      <c r="X28" s="12">
        <f t="shared" si="482"/>
        <v>44620</v>
      </c>
      <c r="Y28" s="24"/>
      <c r="Z28" s="5">
        <f t="shared" ref="Z28" si="582">AA28-ShipWindow</f>
        <v>44594</v>
      </c>
      <c r="AA28" s="5">
        <f t="shared" si="484"/>
        <v>44599</v>
      </c>
      <c r="AB28" s="28">
        <f t="shared" ref="AB28" si="583">AC28-OriginLoad</f>
        <v>44599</v>
      </c>
      <c r="AC28" s="5">
        <f t="shared" si="486"/>
        <v>44603</v>
      </c>
      <c r="AD28" s="5">
        <f t="shared" si="487"/>
        <v>44635</v>
      </c>
      <c r="AE28" s="5">
        <f t="shared" ref="AE28" si="584">AF28-SAVtoDC</f>
        <v>44635</v>
      </c>
      <c r="AF28" s="5">
        <f t="shared" ref="AF28" si="585">AG28-TransloadDays</f>
        <v>44640</v>
      </c>
      <c r="AG28" s="5">
        <f t="shared" ref="AG28" si="586">AH28-savannahrail</f>
        <v>44643</v>
      </c>
      <c r="AH28" s="12">
        <f t="shared" si="490"/>
        <v>44648</v>
      </c>
      <c r="AI28" s="24"/>
      <c r="AJ28" s="5">
        <f t="shared" ref="AJ28" si="587">AK28-ShipWindow</f>
        <v>44622</v>
      </c>
      <c r="AK28" s="5">
        <f t="shared" si="492"/>
        <v>44627</v>
      </c>
      <c r="AL28" s="28">
        <f t="shared" ref="AL28" si="588">AM28-OriginLoad</f>
        <v>44627</v>
      </c>
      <c r="AM28" s="5">
        <f t="shared" si="494"/>
        <v>44631</v>
      </c>
      <c r="AN28" s="5">
        <f t="shared" si="495"/>
        <v>44663</v>
      </c>
      <c r="AO28" s="5">
        <f t="shared" ref="AO28" si="589">AP28-SAVtoDC</f>
        <v>44663</v>
      </c>
      <c r="AP28" s="5">
        <f t="shared" ref="AP28" si="590">AQ28-TransloadDays</f>
        <v>44668</v>
      </c>
      <c r="AQ28" s="5">
        <f t="shared" ref="AQ28" si="591">AR28-savannahrail</f>
        <v>44671</v>
      </c>
      <c r="AR28" s="12">
        <f t="shared" si="498"/>
        <v>44676</v>
      </c>
      <c r="AS28" s="24"/>
      <c r="AT28" s="5">
        <f t="shared" ref="AT28" si="592">AU28-ShipWindow</f>
        <v>44650</v>
      </c>
      <c r="AU28" s="5">
        <f t="shared" si="500"/>
        <v>44655</v>
      </c>
      <c r="AV28" s="28">
        <f t="shared" ref="AV28" si="593">AW28-OriginLoad</f>
        <v>44655</v>
      </c>
      <c r="AW28" s="5">
        <f t="shared" si="502"/>
        <v>44659</v>
      </c>
      <c r="AX28" s="5">
        <f t="shared" si="503"/>
        <v>44691</v>
      </c>
      <c r="AY28" s="5">
        <f t="shared" ref="AY28" si="594">AZ28-SAVtoDC</f>
        <v>44691</v>
      </c>
      <c r="AZ28" s="5">
        <f t="shared" ref="AZ28" si="595">BA28-TransloadDays</f>
        <v>44696</v>
      </c>
      <c r="BA28" s="5">
        <f t="shared" ref="BA28" si="596">BB28-savannahrail</f>
        <v>44699</v>
      </c>
      <c r="BB28" s="12">
        <f t="shared" si="506"/>
        <v>44704</v>
      </c>
      <c r="BC28" s="24"/>
      <c r="BD28" s="5">
        <f t="shared" ref="BD28" si="597">BE28-ShipWindow</f>
        <v>44678</v>
      </c>
      <c r="BE28" s="5">
        <f t="shared" si="508"/>
        <v>44683</v>
      </c>
      <c r="BF28" s="28">
        <f t="shared" ref="BF28" si="598">BG28-OriginLoad</f>
        <v>44683</v>
      </c>
      <c r="BG28" s="5">
        <f t="shared" si="510"/>
        <v>44687</v>
      </c>
      <c r="BH28" s="5">
        <f t="shared" si="511"/>
        <v>44719</v>
      </c>
      <c r="BI28" s="5">
        <f t="shared" ref="BI28" si="599">BJ28-SAVtoDC</f>
        <v>44719</v>
      </c>
      <c r="BJ28" s="5">
        <f t="shared" ref="BJ28" si="600">BK28-TransloadDays</f>
        <v>44724</v>
      </c>
      <c r="BK28" s="5">
        <f t="shared" ref="BK28" si="601">BL28-savannahrail</f>
        <v>44727</v>
      </c>
      <c r="BL28" s="12">
        <f t="shared" si="514"/>
        <v>44732</v>
      </c>
      <c r="BM28" s="24"/>
      <c r="BN28" s="5">
        <f t="shared" ref="BN28" si="602">BO28-ShipWindow</f>
        <v>44706</v>
      </c>
      <c r="BO28" s="5">
        <f t="shared" si="516"/>
        <v>44711</v>
      </c>
      <c r="BP28" s="28">
        <f t="shared" ref="BP28" si="603">BQ28-OriginLoad</f>
        <v>44711</v>
      </c>
      <c r="BQ28" s="5">
        <f t="shared" si="518"/>
        <v>44715</v>
      </c>
      <c r="BR28" s="5">
        <f t="shared" si="519"/>
        <v>44747</v>
      </c>
      <c r="BS28" s="5">
        <f t="shared" ref="BS28" si="604">BT28-SAVtoDC</f>
        <v>44747</v>
      </c>
      <c r="BT28" s="5">
        <f t="shared" ref="BT28" si="605">BU28-TransloadDays</f>
        <v>44752</v>
      </c>
      <c r="BU28" s="5">
        <f t="shared" ref="BU28" si="606">BV28-savannahrail</f>
        <v>44755</v>
      </c>
      <c r="BV28" s="12">
        <f t="shared" si="522"/>
        <v>44760</v>
      </c>
      <c r="BW28" s="24"/>
      <c r="BX28" s="5">
        <f t="shared" ref="BX28" si="607">BY28-ShipWindow</f>
        <v>44734</v>
      </c>
      <c r="BY28" s="5">
        <f t="shared" si="524"/>
        <v>44739</v>
      </c>
      <c r="BZ28" s="28">
        <f t="shared" ref="BZ28" si="608">CA28-OriginLoad</f>
        <v>44739</v>
      </c>
      <c r="CA28" s="5">
        <f t="shared" si="526"/>
        <v>44743</v>
      </c>
      <c r="CB28" s="5">
        <f t="shared" si="527"/>
        <v>44775</v>
      </c>
      <c r="CC28" s="5">
        <f t="shared" ref="CC28" si="609">CD28-SAVtoDC</f>
        <v>44775</v>
      </c>
      <c r="CD28" s="5">
        <f t="shared" ref="CD28" si="610">CE28-TransloadDays</f>
        <v>44780</v>
      </c>
      <c r="CE28" s="5">
        <f t="shared" ref="CE28" si="611">CF28-savannahrail</f>
        <v>44783</v>
      </c>
      <c r="CF28" s="12">
        <f t="shared" si="530"/>
        <v>44788</v>
      </c>
      <c r="CG28" s="24"/>
      <c r="CH28" s="5">
        <f t="shared" ref="CH28" si="612">CI28-ShipWindow</f>
        <v>44762</v>
      </c>
      <c r="CI28" s="5">
        <f t="shared" si="532"/>
        <v>44767</v>
      </c>
      <c r="CJ28" s="28">
        <f t="shared" ref="CJ28" si="613">CK28-OriginLoad</f>
        <v>44767</v>
      </c>
      <c r="CK28" s="5">
        <f t="shared" si="534"/>
        <v>44771</v>
      </c>
      <c r="CL28" s="5">
        <f t="shared" si="535"/>
        <v>44803</v>
      </c>
      <c r="CM28" s="5">
        <f t="shared" ref="CM28" si="614">CN28-SAVtoDC</f>
        <v>44803</v>
      </c>
      <c r="CN28" s="5">
        <f t="shared" ref="CN28" si="615">CO28-TransloadDays</f>
        <v>44808</v>
      </c>
      <c r="CO28" s="5">
        <f t="shared" ref="CO28" si="616">CP28-savannahrail</f>
        <v>44811</v>
      </c>
      <c r="CP28" s="12">
        <f t="shared" si="538"/>
        <v>44816</v>
      </c>
      <c r="CQ28" s="24"/>
      <c r="CR28" s="5">
        <f t="shared" ref="CR28" si="617">CS28-ShipWindow</f>
        <v>44790</v>
      </c>
      <c r="CS28" s="5">
        <f t="shared" si="540"/>
        <v>44795</v>
      </c>
      <c r="CT28" s="28">
        <f t="shared" ref="CT28" si="618">CU28-OriginLoad</f>
        <v>44795</v>
      </c>
      <c r="CU28" s="5">
        <f t="shared" si="542"/>
        <v>44799</v>
      </c>
      <c r="CV28" s="5">
        <f t="shared" si="543"/>
        <v>44831</v>
      </c>
      <c r="CW28" s="5">
        <f t="shared" ref="CW28" si="619">CX28-SAVtoDC</f>
        <v>44831</v>
      </c>
      <c r="CX28" s="5">
        <f t="shared" ref="CX28" si="620">CY28-TransloadDays</f>
        <v>44836</v>
      </c>
      <c r="CY28" s="5">
        <f t="shared" ref="CY28" si="621">CZ28-savannahrail</f>
        <v>44839</v>
      </c>
      <c r="CZ28" s="12">
        <f t="shared" si="546"/>
        <v>44844</v>
      </c>
      <c r="DA28" s="24"/>
      <c r="DB28" s="5">
        <f t="shared" ref="DB28" si="622">DC28-ShipWindow</f>
        <v>44818</v>
      </c>
      <c r="DC28" s="5">
        <f t="shared" si="548"/>
        <v>44823</v>
      </c>
      <c r="DD28" s="28">
        <f t="shared" ref="DD28" si="623">DE28-OriginLoad</f>
        <v>44823</v>
      </c>
      <c r="DE28" s="5">
        <f t="shared" si="550"/>
        <v>44827</v>
      </c>
      <c r="DF28" s="5">
        <f t="shared" si="551"/>
        <v>44859</v>
      </c>
      <c r="DG28" s="5">
        <f t="shared" ref="DG28" si="624">DH28-SAVtoDC</f>
        <v>44859</v>
      </c>
      <c r="DH28" s="5">
        <f t="shared" ref="DH28" si="625">DI28-TransloadDays</f>
        <v>44864</v>
      </c>
      <c r="DI28" s="5">
        <f t="shared" ref="DI28" si="626">DJ28-savannahrail</f>
        <v>44867</v>
      </c>
      <c r="DJ28" s="12">
        <f t="shared" si="554"/>
        <v>44872</v>
      </c>
      <c r="DK28" s="24"/>
      <c r="DL28" s="5">
        <f t="shared" ref="DL28" si="627">DM28-ShipWindow</f>
        <v>44846</v>
      </c>
      <c r="DM28" s="5">
        <f t="shared" si="556"/>
        <v>44851</v>
      </c>
      <c r="DN28" s="28">
        <f t="shared" ref="DN28" si="628">DO28-OriginLoad</f>
        <v>44851</v>
      </c>
      <c r="DO28" s="5">
        <f t="shared" si="558"/>
        <v>44855</v>
      </c>
      <c r="DP28" s="5">
        <f t="shared" si="559"/>
        <v>44887</v>
      </c>
      <c r="DQ28" s="5">
        <f t="shared" ref="DQ28" si="629">DR28-SAVtoDC</f>
        <v>44887</v>
      </c>
      <c r="DR28" s="5">
        <f t="shared" ref="DR28" si="630">DS28-TransloadDays</f>
        <v>44892</v>
      </c>
      <c r="DS28" s="5">
        <f t="shared" ref="DS28" si="631">DT28-savannahrail</f>
        <v>44895</v>
      </c>
      <c r="DT28" s="12">
        <f t="shared" si="562"/>
        <v>44900</v>
      </c>
      <c r="DU28" s="24"/>
      <c r="DV28" s="5">
        <f t="shared" ref="DV28" si="632">DW28-ShipWindow</f>
        <v>44874</v>
      </c>
      <c r="DW28" s="5">
        <f t="shared" si="564"/>
        <v>44879</v>
      </c>
      <c r="DX28" s="28">
        <f t="shared" ref="DX28" si="633">DY28-OriginLoad</f>
        <v>44879</v>
      </c>
      <c r="DY28" s="5">
        <f t="shared" si="566"/>
        <v>44883</v>
      </c>
      <c r="DZ28" s="5">
        <f t="shared" si="567"/>
        <v>44915</v>
      </c>
      <c r="EA28" s="5">
        <f t="shared" ref="EA28" si="634">EB28-SAVtoDC</f>
        <v>44915</v>
      </c>
      <c r="EB28" s="5">
        <f t="shared" ref="EB28" si="635">EC28-TransloadDays</f>
        <v>44920</v>
      </c>
      <c r="EC28" s="5">
        <f t="shared" ref="EC28" si="636">ED28-savannahrail</f>
        <v>44923</v>
      </c>
      <c r="ED28" s="12">
        <f t="shared" si="570"/>
        <v>44928</v>
      </c>
      <c r="EE28" s="24"/>
      <c r="EF28" s="37"/>
      <c r="EG28" s="37"/>
      <c r="EH28" s="37"/>
      <c r="EI28" s="37"/>
      <c r="EJ28" s="37"/>
      <c r="EK28" s="37"/>
    </row>
    <row r="29" spans="1:141" ht="11.25" customHeight="1">
      <c r="A29" s="4" t="s">
        <v>115</v>
      </c>
      <c r="B29" s="4" t="s">
        <v>93</v>
      </c>
      <c r="C29" s="3">
        <f t="shared" si="0"/>
        <v>42</v>
      </c>
      <c r="D29" s="49">
        <f t="shared" si="1"/>
        <v>64</v>
      </c>
      <c r="E29" s="41"/>
      <c r="F29" s="5">
        <f t="shared" si="468"/>
        <v>44528</v>
      </c>
      <c r="G29" s="5">
        <f t="shared" si="469"/>
        <v>44533</v>
      </c>
      <c r="H29" s="28">
        <f t="shared" si="470"/>
        <v>44533</v>
      </c>
      <c r="I29" s="5">
        <f t="shared" si="471"/>
        <v>44537</v>
      </c>
      <c r="J29" s="5">
        <f t="shared" si="472"/>
        <v>44579</v>
      </c>
      <c r="K29" s="5">
        <f t="shared" si="7"/>
        <v>44579</v>
      </c>
      <c r="L29" s="5">
        <f t="shared" si="473"/>
        <v>44584</v>
      </c>
      <c r="M29" s="5">
        <f t="shared" si="474"/>
        <v>44587</v>
      </c>
      <c r="N29" s="12">
        <f t="shared" si="10"/>
        <v>44592</v>
      </c>
      <c r="O29" s="24"/>
      <c r="P29" s="5">
        <f t="shared" si="475"/>
        <v>44556</v>
      </c>
      <c r="Q29" s="5">
        <f t="shared" si="476"/>
        <v>44561</v>
      </c>
      <c r="R29" s="28">
        <f t="shared" si="477"/>
        <v>44561</v>
      </c>
      <c r="S29" s="5">
        <f t="shared" si="478"/>
        <v>44565</v>
      </c>
      <c r="T29" s="5">
        <f t="shared" si="479"/>
        <v>44607</v>
      </c>
      <c r="U29" s="5">
        <f t="shared" si="16"/>
        <v>44607</v>
      </c>
      <c r="V29" s="5">
        <f t="shared" si="480"/>
        <v>44612</v>
      </c>
      <c r="W29" s="5">
        <f t="shared" si="481"/>
        <v>44615</v>
      </c>
      <c r="X29" s="12">
        <f t="shared" si="482"/>
        <v>44620</v>
      </c>
      <c r="Y29" s="24"/>
      <c r="Z29" s="5">
        <f t="shared" si="483"/>
        <v>44584</v>
      </c>
      <c r="AA29" s="5">
        <f t="shared" si="484"/>
        <v>44589</v>
      </c>
      <c r="AB29" s="28">
        <f t="shared" si="485"/>
        <v>44589</v>
      </c>
      <c r="AC29" s="5">
        <f t="shared" si="486"/>
        <v>44593</v>
      </c>
      <c r="AD29" s="5">
        <f t="shared" si="487"/>
        <v>44635</v>
      </c>
      <c r="AE29" s="5">
        <f t="shared" si="25"/>
        <v>44635</v>
      </c>
      <c r="AF29" s="5">
        <f t="shared" si="488"/>
        <v>44640</v>
      </c>
      <c r="AG29" s="5">
        <f t="shared" si="489"/>
        <v>44643</v>
      </c>
      <c r="AH29" s="12">
        <f t="shared" si="490"/>
        <v>44648</v>
      </c>
      <c r="AI29" s="24"/>
      <c r="AJ29" s="5">
        <f t="shared" si="491"/>
        <v>44612</v>
      </c>
      <c r="AK29" s="5">
        <f t="shared" si="492"/>
        <v>44617</v>
      </c>
      <c r="AL29" s="28">
        <f t="shared" si="493"/>
        <v>44617</v>
      </c>
      <c r="AM29" s="5">
        <f t="shared" si="494"/>
        <v>44621</v>
      </c>
      <c r="AN29" s="5">
        <f t="shared" si="495"/>
        <v>44663</v>
      </c>
      <c r="AO29" s="5">
        <f t="shared" si="34"/>
        <v>44663</v>
      </c>
      <c r="AP29" s="5">
        <f t="shared" si="496"/>
        <v>44668</v>
      </c>
      <c r="AQ29" s="5">
        <f t="shared" si="497"/>
        <v>44671</v>
      </c>
      <c r="AR29" s="12">
        <f t="shared" si="498"/>
        <v>44676</v>
      </c>
      <c r="AS29" s="24"/>
      <c r="AT29" s="5">
        <f t="shared" si="499"/>
        <v>44640</v>
      </c>
      <c r="AU29" s="5">
        <f t="shared" si="500"/>
        <v>44645</v>
      </c>
      <c r="AV29" s="28">
        <f t="shared" si="501"/>
        <v>44645</v>
      </c>
      <c r="AW29" s="5">
        <f t="shared" si="502"/>
        <v>44649</v>
      </c>
      <c r="AX29" s="5">
        <f t="shared" si="503"/>
        <v>44691</v>
      </c>
      <c r="AY29" s="5">
        <f t="shared" si="43"/>
        <v>44691</v>
      </c>
      <c r="AZ29" s="5">
        <f t="shared" si="504"/>
        <v>44696</v>
      </c>
      <c r="BA29" s="5">
        <f t="shared" si="505"/>
        <v>44699</v>
      </c>
      <c r="BB29" s="12">
        <f t="shared" si="506"/>
        <v>44704</v>
      </c>
      <c r="BC29" s="24"/>
      <c r="BD29" s="5">
        <f t="shared" si="507"/>
        <v>44668</v>
      </c>
      <c r="BE29" s="5">
        <f t="shared" si="508"/>
        <v>44673</v>
      </c>
      <c r="BF29" s="28">
        <f t="shared" si="509"/>
        <v>44673</v>
      </c>
      <c r="BG29" s="5">
        <f t="shared" si="510"/>
        <v>44677</v>
      </c>
      <c r="BH29" s="5">
        <f t="shared" si="511"/>
        <v>44719</v>
      </c>
      <c r="BI29" s="5">
        <f t="shared" si="52"/>
        <v>44719</v>
      </c>
      <c r="BJ29" s="5">
        <f t="shared" si="512"/>
        <v>44724</v>
      </c>
      <c r="BK29" s="5">
        <f t="shared" si="513"/>
        <v>44727</v>
      </c>
      <c r="BL29" s="12">
        <f t="shared" si="514"/>
        <v>44732</v>
      </c>
      <c r="BM29" s="24"/>
      <c r="BN29" s="5">
        <f t="shared" si="515"/>
        <v>44696</v>
      </c>
      <c r="BO29" s="5">
        <f t="shared" si="516"/>
        <v>44701</v>
      </c>
      <c r="BP29" s="28">
        <f t="shared" si="517"/>
        <v>44701</v>
      </c>
      <c r="BQ29" s="5">
        <f t="shared" si="518"/>
        <v>44705</v>
      </c>
      <c r="BR29" s="5">
        <f t="shared" si="519"/>
        <v>44747</v>
      </c>
      <c r="BS29" s="5">
        <f t="shared" si="61"/>
        <v>44747</v>
      </c>
      <c r="BT29" s="5">
        <f t="shared" si="520"/>
        <v>44752</v>
      </c>
      <c r="BU29" s="5">
        <f t="shared" si="521"/>
        <v>44755</v>
      </c>
      <c r="BV29" s="12">
        <f t="shared" si="522"/>
        <v>44760</v>
      </c>
      <c r="BW29" s="24"/>
      <c r="BX29" s="5">
        <f t="shared" si="523"/>
        <v>44724</v>
      </c>
      <c r="BY29" s="5">
        <f t="shared" si="524"/>
        <v>44729</v>
      </c>
      <c r="BZ29" s="28">
        <f t="shared" si="525"/>
        <v>44729</v>
      </c>
      <c r="CA29" s="5">
        <f t="shared" si="526"/>
        <v>44733</v>
      </c>
      <c r="CB29" s="5">
        <f t="shared" si="527"/>
        <v>44775</v>
      </c>
      <c r="CC29" s="5">
        <f t="shared" si="70"/>
        <v>44775</v>
      </c>
      <c r="CD29" s="5">
        <f t="shared" si="528"/>
        <v>44780</v>
      </c>
      <c r="CE29" s="5">
        <f t="shared" si="529"/>
        <v>44783</v>
      </c>
      <c r="CF29" s="12">
        <f t="shared" si="530"/>
        <v>44788</v>
      </c>
      <c r="CG29" s="24"/>
      <c r="CH29" s="5">
        <f t="shared" si="531"/>
        <v>44752</v>
      </c>
      <c r="CI29" s="5">
        <f t="shared" si="532"/>
        <v>44757</v>
      </c>
      <c r="CJ29" s="28">
        <f t="shared" si="533"/>
        <v>44757</v>
      </c>
      <c r="CK29" s="5">
        <f t="shared" si="534"/>
        <v>44761</v>
      </c>
      <c r="CL29" s="5">
        <f t="shared" si="535"/>
        <v>44803</v>
      </c>
      <c r="CM29" s="5">
        <f t="shared" si="79"/>
        <v>44803</v>
      </c>
      <c r="CN29" s="5">
        <f t="shared" si="536"/>
        <v>44808</v>
      </c>
      <c r="CO29" s="5">
        <f t="shared" si="537"/>
        <v>44811</v>
      </c>
      <c r="CP29" s="12">
        <f t="shared" si="538"/>
        <v>44816</v>
      </c>
      <c r="CQ29" s="24"/>
      <c r="CR29" s="5">
        <f t="shared" si="539"/>
        <v>44780</v>
      </c>
      <c r="CS29" s="5">
        <f t="shared" si="540"/>
        <v>44785</v>
      </c>
      <c r="CT29" s="28">
        <f t="shared" si="541"/>
        <v>44785</v>
      </c>
      <c r="CU29" s="5">
        <f t="shared" si="542"/>
        <v>44789</v>
      </c>
      <c r="CV29" s="5">
        <f t="shared" si="543"/>
        <v>44831</v>
      </c>
      <c r="CW29" s="5">
        <f t="shared" si="88"/>
        <v>44831</v>
      </c>
      <c r="CX29" s="5">
        <f t="shared" si="544"/>
        <v>44836</v>
      </c>
      <c r="CY29" s="5">
        <f t="shared" si="545"/>
        <v>44839</v>
      </c>
      <c r="CZ29" s="12">
        <f t="shared" si="546"/>
        <v>44844</v>
      </c>
      <c r="DA29" s="24"/>
      <c r="DB29" s="5">
        <f t="shared" si="547"/>
        <v>44808</v>
      </c>
      <c r="DC29" s="5">
        <f t="shared" si="548"/>
        <v>44813</v>
      </c>
      <c r="DD29" s="28">
        <f t="shared" si="549"/>
        <v>44813</v>
      </c>
      <c r="DE29" s="5">
        <f t="shared" si="550"/>
        <v>44817</v>
      </c>
      <c r="DF29" s="5">
        <f t="shared" si="551"/>
        <v>44859</v>
      </c>
      <c r="DG29" s="5">
        <f t="shared" si="97"/>
        <v>44859</v>
      </c>
      <c r="DH29" s="5">
        <f t="shared" si="552"/>
        <v>44864</v>
      </c>
      <c r="DI29" s="5">
        <f t="shared" si="553"/>
        <v>44867</v>
      </c>
      <c r="DJ29" s="12">
        <f t="shared" si="554"/>
        <v>44872</v>
      </c>
      <c r="DK29" s="24"/>
      <c r="DL29" s="5">
        <f t="shared" si="555"/>
        <v>44836</v>
      </c>
      <c r="DM29" s="5">
        <f t="shared" si="556"/>
        <v>44841</v>
      </c>
      <c r="DN29" s="28">
        <f t="shared" si="557"/>
        <v>44841</v>
      </c>
      <c r="DO29" s="5">
        <f t="shared" si="558"/>
        <v>44845</v>
      </c>
      <c r="DP29" s="5">
        <f t="shared" si="559"/>
        <v>44887</v>
      </c>
      <c r="DQ29" s="5">
        <f t="shared" si="106"/>
        <v>44887</v>
      </c>
      <c r="DR29" s="5">
        <f t="shared" si="560"/>
        <v>44892</v>
      </c>
      <c r="DS29" s="5">
        <f t="shared" si="561"/>
        <v>44895</v>
      </c>
      <c r="DT29" s="12">
        <f t="shared" si="562"/>
        <v>44900</v>
      </c>
      <c r="DU29" s="24"/>
      <c r="DV29" s="5">
        <f t="shared" si="563"/>
        <v>44864</v>
      </c>
      <c r="DW29" s="5">
        <f t="shared" si="564"/>
        <v>44869</v>
      </c>
      <c r="DX29" s="28">
        <f t="shared" si="565"/>
        <v>44869</v>
      </c>
      <c r="DY29" s="5">
        <f t="shared" si="566"/>
        <v>44873</v>
      </c>
      <c r="DZ29" s="5">
        <f t="shared" si="567"/>
        <v>44915</v>
      </c>
      <c r="EA29" s="5">
        <f t="shared" si="115"/>
        <v>44915</v>
      </c>
      <c r="EB29" s="5">
        <f t="shared" si="568"/>
        <v>44920</v>
      </c>
      <c r="EC29" s="5">
        <f t="shared" si="569"/>
        <v>44923</v>
      </c>
      <c r="ED29" s="12">
        <f t="shared" si="570"/>
        <v>44928</v>
      </c>
      <c r="EE29" s="24"/>
      <c r="EF29" s="37"/>
      <c r="EG29" s="37"/>
      <c r="EH29" s="37"/>
      <c r="EI29" s="37"/>
      <c r="EJ29" s="37"/>
      <c r="EK29" s="37"/>
    </row>
    <row r="30" spans="1:141" ht="11.25" customHeight="1">
      <c r="A30" s="4" t="s">
        <v>122</v>
      </c>
      <c r="B30" s="4" t="s">
        <v>123</v>
      </c>
      <c r="C30" s="3">
        <f t="shared" si="0"/>
        <v>34</v>
      </c>
      <c r="D30" s="49">
        <f t="shared" si="1"/>
        <v>56</v>
      </c>
      <c r="E30" s="41"/>
      <c r="F30" s="5">
        <f t="shared" si="468"/>
        <v>44536</v>
      </c>
      <c r="G30" s="5">
        <f t="shared" si="469"/>
        <v>44541</v>
      </c>
      <c r="H30" s="28">
        <f t="shared" si="470"/>
        <v>44541</v>
      </c>
      <c r="I30" s="5">
        <f t="shared" si="471"/>
        <v>44545</v>
      </c>
      <c r="J30" s="5">
        <f t="shared" si="472"/>
        <v>44579</v>
      </c>
      <c r="K30" s="5">
        <f t="shared" si="7"/>
        <v>44579</v>
      </c>
      <c r="L30" s="5">
        <f t="shared" si="473"/>
        <v>44584</v>
      </c>
      <c r="M30" s="5">
        <f t="shared" si="474"/>
        <v>44587</v>
      </c>
      <c r="N30" s="12">
        <f t="shared" si="10"/>
        <v>44592</v>
      </c>
      <c r="O30" s="24"/>
      <c r="P30" s="5">
        <f t="shared" si="475"/>
        <v>44564</v>
      </c>
      <c r="Q30" s="5">
        <f t="shared" si="476"/>
        <v>44569</v>
      </c>
      <c r="R30" s="28">
        <f t="shared" si="477"/>
        <v>44569</v>
      </c>
      <c r="S30" s="5">
        <f t="shared" si="478"/>
        <v>44573</v>
      </c>
      <c r="T30" s="5">
        <f t="shared" si="479"/>
        <v>44607</v>
      </c>
      <c r="U30" s="5">
        <f t="shared" si="16"/>
        <v>44607</v>
      </c>
      <c r="V30" s="5">
        <f t="shared" si="480"/>
        <v>44612</v>
      </c>
      <c r="W30" s="5">
        <f t="shared" si="481"/>
        <v>44615</v>
      </c>
      <c r="X30" s="12">
        <f t="shared" si="482"/>
        <v>44620</v>
      </c>
      <c r="Y30" s="24"/>
      <c r="Z30" s="5">
        <f t="shared" si="483"/>
        <v>44592</v>
      </c>
      <c r="AA30" s="5">
        <f t="shared" si="484"/>
        <v>44597</v>
      </c>
      <c r="AB30" s="28">
        <f t="shared" si="485"/>
        <v>44597</v>
      </c>
      <c r="AC30" s="5">
        <f t="shared" si="486"/>
        <v>44601</v>
      </c>
      <c r="AD30" s="5">
        <f t="shared" si="487"/>
        <v>44635</v>
      </c>
      <c r="AE30" s="5">
        <f t="shared" si="25"/>
        <v>44635</v>
      </c>
      <c r="AF30" s="5">
        <f t="shared" si="488"/>
        <v>44640</v>
      </c>
      <c r="AG30" s="5">
        <f t="shared" si="489"/>
        <v>44643</v>
      </c>
      <c r="AH30" s="12">
        <f t="shared" si="490"/>
        <v>44648</v>
      </c>
      <c r="AI30" s="24"/>
      <c r="AJ30" s="5">
        <f t="shared" si="491"/>
        <v>44620</v>
      </c>
      <c r="AK30" s="5">
        <f t="shared" si="492"/>
        <v>44625</v>
      </c>
      <c r="AL30" s="28">
        <f t="shared" si="493"/>
        <v>44625</v>
      </c>
      <c r="AM30" s="5">
        <f t="shared" si="494"/>
        <v>44629</v>
      </c>
      <c r="AN30" s="5">
        <f t="shared" si="495"/>
        <v>44663</v>
      </c>
      <c r="AO30" s="5">
        <f t="shared" si="34"/>
        <v>44663</v>
      </c>
      <c r="AP30" s="5">
        <f t="shared" si="496"/>
        <v>44668</v>
      </c>
      <c r="AQ30" s="5">
        <f t="shared" si="497"/>
        <v>44671</v>
      </c>
      <c r="AR30" s="12">
        <f t="shared" si="498"/>
        <v>44676</v>
      </c>
      <c r="AS30" s="24"/>
      <c r="AT30" s="5">
        <f t="shared" si="499"/>
        <v>44648</v>
      </c>
      <c r="AU30" s="5">
        <f t="shared" si="500"/>
        <v>44653</v>
      </c>
      <c r="AV30" s="28">
        <f t="shared" si="501"/>
        <v>44653</v>
      </c>
      <c r="AW30" s="5">
        <f t="shared" si="502"/>
        <v>44657</v>
      </c>
      <c r="AX30" s="5">
        <f t="shared" si="503"/>
        <v>44691</v>
      </c>
      <c r="AY30" s="5">
        <f t="shared" si="43"/>
        <v>44691</v>
      </c>
      <c r="AZ30" s="5">
        <f t="shared" si="504"/>
        <v>44696</v>
      </c>
      <c r="BA30" s="5">
        <f t="shared" si="505"/>
        <v>44699</v>
      </c>
      <c r="BB30" s="12">
        <f t="shared" si="506"/>
        <v>44704</v>
      </c>
      <c r="BC30" s="24"/>
      <c r="BD30" s="5">
        <f t="shared" si="507"/>
        <v>44676</v>
      </c>
      <c r="BE30" s="5">
        <f t="shared" si="508"/>
        <v>44681</v>
      </c>
      <c r="BF30" s="28">
        <f t="shared" si="509"/>
        <v>44681</v>
      </c>
      <c r="BG30" s="5">
        <f t="shared" si="510"/>
        <v>44685</v>
      </c>
      <c r="BH30" s="5">
        <f t="shared" si="511"/>
        <v>44719</v>
      </c>
      <c r="BI30" s="5">
        <f t="shared" si="52"/>
        <v>44719</v>
      </c>
      <c r="BJ30" s="5">
        <f t="shared" si="512"/>
        <v>44724</v>
      </c>
      <c r="BK30" s="5">
        <f t="shared" si="513"/>
        <v>44727</v>
      </c>
      <c r="BL30" s="12">
        <f t="shared" si="514"/>
        <v>44732</v>
      </c>
      <c r="BM30" s="24"/>
      <c r="BN30" s="5">
        <f t="shared" si="515"/>
        <v>44704</v>
      </c>
      <c r="BO30" s="5">
        <f t="shared" si="516"/>
        <v>44709</v>
      </c>
      <c r="BP30" s="28">
        <f t="shared" si="517"/>
        <v>44709</v>
      </c>
      <c r="BQ30" s="5">
        <f t="shared" si="518"/>
        <v>44713</v>
      </c>
      <c r="BR30" s="5">
        <f t="shared" si="519"/>
        <v>44747</v>
      </c>
      <c r="BS30" s="5">
        <f t="shared" si="61"/>
        <v>44747</v>
      </c>
      <c r="BT30" s="5">
        <f t="shared" si="520"/>
        <v>44752</v>
      </c>
      <c r="BU30" s="5">
        <f t="shared" si="521"/>
        <v>44755</v>
      </c>
      <c r="BV30" s="12">
        <f t="shared" si="522"/>
        <v>44760</v>
      </c>
      <c r="BW30" s="24"/>
      <c r="BX30" s="5">
        <f t="shared" si="523"/>
        <v>44732</v>
      </c>
      <c r="BY30" s="5">
        <f t="shared" si="524"/>
        <v>44737</v>
      </c>
      <c r="BZ30" s="28">
        <f t="shared" si="525"/>
        <v>44737</v>
      </c>
      <c r="CA30" s="5">
        <f t="shared" si="526"/>
        <v>44741</v>
      </c>
      <c r="CB30" s="5">
        <f t="shared" si="527"/>
        <v>44775</v>
      </c>
      <c r="CC30" s="5">
        <f t="shared" si="70"/>
        <v>44775</v>
      </c>
      <c r="CD30" s="5">
        <f t="shared" si="528"/>
        <v>44780</v>
      </c>
      <c r="CE30" s="5">
        <f t="shared" si="529"/>
        <v>44783</v>
      </c>
      <c r="CF30" s="12">
        <f t="shared" si="530"/>
        <v>44788</v>
      </c>
      <c r="CG30" s="24"/>
      <c r="CH30" s="5">
        <f t="shared" si="531"/>
        <v>44760</v>
      </c>
      <c r="CI30" s="5">
        <f t="shared" si="532"/>
        <v>44765</v>
      </c>
      <c r="CJ30" s="28">
        <f t="shared" si="533"/>
        <v>44765</v>
      </c>
      <c r="CK30" s="5">
        <f t="shared" si="534"/>
        <v>44769</v>
      </c>
      <c r="CL30" s="5">
        <f t="shared" si="535"/>
        <v>44803</v>
      </c>
      <c r="CM30" s="5">
        <f t="shared" si="79"/>
        <v>44803</v>
      </c>
      <c r="CN30" s="5">
        <f t="shared" si="536"/>
        <v>44808</v>
      </c>
      <c r="CO30" s="5">
        <f t="shared" si="537"/>
        <v>44811</v>
      </c>
      <c r="CP30" s="12">
        <f t="shared" si="538"/>
        <v>44816</v>
      </c>
      <c r="CQ30" s="24"/>
      <c r="CR30" s="5">
        <f t="shared" si="539"/>
        <v>44788</v>
      </c>
      <c r="CS30" s="5">
        <f t="shared" si="540"/>
        <v>44793</v>
      </c>
      <c r="CT30" s="28">
        <f t="shared" si="541"/>
        <v>44793</v>
      </c>
      <c r="CU30" s="5">
        <f t="shared" si="542"/>
        <v>44797</v>
      </c>
      <c r="CV30" s="5">
        <f t="shared" si="543"/>
        <v>44831</v>
      </c>
      <c r="CW30" s="5">
        <f t="shared" si="88"/>
        <v>44831</v>
      </c>
      <c r="CX30" s="5">
        <f t="shared" si="544"/>
        <v>44836</v>
      </c>
      <c r="CY30" s="5">
        <f t="shared" si="545"/>
        <v>44839</v>
      </c>
      <c r="CZ30" s="12">
        <f t="shared" si="546"/>
        <v>44844</v>
      </c>
      <c r="DA30" s="24"/>
      <c r="DB30" s="5">
        <f t="shared" si="547"/>
        <v>44816</v>
      </c>
      <c r="DC30" s="5">
        <f t="shared" si="548"/>
        <v>44821</v>
      </c>
      <c r="DD30" s="28">
        <f t="shared" si="549"/>
        <v>44821</v>
      </c>
      <c r="DE30" s="5">
        <f t="shared" si="550"/>
        <v>44825</v>
      </c>
      <c r="DF30" s="5">
        <f t="shared" si="551"/>
        <v>44859</v>
      </c>
      <c r="DG30" s="5">
        <f t="shared" si="97"/>
        <v>44859</v>
      </c>
      <c r="DH30" s="5">
        <f t="shared" si="552"/>
        <v>44864</v>
      </c>
      <c r="DI30" s="5">
        <f t="shared" si="553"/>
        <v>44867</v>
      </c>
      <c r="DJ30" s="12">
        <f t="shared" si="554"/>
        <v>44872</v>
      </c>
      <c r="DK30" s="24"/>
      <c r="DL30" s="5">
        <f t="shared" si="555"/>
        <v>44844</v>
      </c>
      <c r="DM30" s="5">
        <f t="shared" si="556"/>
        <v>44849</v>
      </c>
      <c r="DN30" s="28">
        <f t="shared" si="557"/>
        <v>44849</v>
      </c>
      <c r="DO30" s="5">
        <f t="shared" si="558"/>
        <v>44853</v>
      </c>
      <c r="DP30" s="5">
        <f t="shared" si="559"/>
        <v>44887</v>
      </c>
      <c r="DQ30" s="5">
        <f t="shared" si="106"/>
        <v>44887</v>
      </c>
      <c r="DR30" s="5">
        <f t="shared" si="560"/>
        <v>44892</v>
      </c>
      <c r="DS30" s="5">
        <f t="shared" si="561"/>
        <v>44895</v>
      </c>
      <c r="DT30" s="12">
        <f t="shared" si="562"/>
        <v>44900</v>
      </c>
      <c r="DU30" s="24"/>
      <c r="DV30" s="5">
        <f t="shared" si="563"/>
        <v>44872</v>
      </c>
      <c r="DW30" s="5">
        <f t="shared" si="564"/>
        <v>44877</v>
      </c>
      <c r="DX30" s="28">
        <f t="shared" si="565"/>
        <v>44877</v>
      </c>
      <c r="DY30" s="5">
        <f t="shared" si="566"/>
        <v>44881</v>
      </c>
      <c r="DZ30" s="5">
        <f t="shared" si="567"/>
        <v>44915</v>
      </c>
      <c r="EA30" s="5">
        <f t="shared" si="115"/>
        <v>44915</v>
      </c>
      <c r="EB30" s="5">
        <f t="shared" si="568"/>
        <v>44920</v>
      </c>
      <c r="EC30" s="5">
        <f t="shared" si="569"/>
        <v>44923</v>
      </c>
      <c r="ED30" s="12">
        <f t="shared" si="570"/>
        <v>44928</v>
      </c>
      <c r="EE30" s="24"/>
      <c r="EF30" s="37"/>
      <c r="EG30" s="37"/>
      <c r="EH30" s="37"/>
      <c r="EI30" s="37"/>
      <c r="EJ30" s="37"/>
      <c r="EK30" s="37"/>
    </row>
    <row r="31" spans="1:141" ht="11.25" customHeight="1">
      <c r="A31" s="4" t="s">
        <v>127</v>
      </c>
      <c r="B31" s="4" t="s">
        <v>123</v>
      </c>
      <c r="C31" s="3">
        <f t="shared" si="0"/>
        <v>42</v>
      </c>
      <c r="D31" s="49">
        <f t="shared" si="1"/>
        <v>64</v>
      </c>
      <c r="E31" s="41"/>
      <c r="F31" s="5">
        <f t="shared" si="468"/>
        <v>44528</v>
      </c>
      <c r="G31" s="5">
        <f t="shared" si="469"/>
        <v>44533</v>
      </c>
      <c r="H31" s="28">
        <f t="shared" si="470"/>
        <v>44533</v>
      </c>
      <c r="I31" s="5">
        <f t="shared" si="471"/>
        <v>44537</v>
      </c>
      <c r="J31" s="5">
        <f t="shared" si="472"/>
        <v>44579</v>
      </c>
      <c r="K31" s="5">
        <f t="shared" si="7"/>
        <v>44579</v>
      </c>
      <c r="L31" s="5">
        <f t="shared" si="473"/>
        <v>44584</v>
      </c>
      <c r="M31" s="5">
        <f t="shared" si="474"/>
        <v>44587</v>
      </c>
      <c r="N31" s="12">
        <f t="shared" si="10"/>
        <v>44592</v>
      </c>
      <c r="O31" s="24"/>
      <c r="P31" s="5">
        <f t="shared" si="475"/>
        <v>44556</v>
      </c>
      <c r="Q31" s="5">
        <f t="shared" si="476"/>
        <v>44561</v>
      </c>
      <c r="R31" s="28">
        <f t="shared" si="477"/>
        <v>44561</v>
      </c>
      <c r="S31" s="5">
        <f t="shared" si="478"/>
        <v>44565</v>
      </c>
      <c r="T31" s="5">
        <f t="shared" si="479"/>
        <v>44607</v>
      </c>
      <c r="U31" s="5">
        <f t="shared" si="16"/>
        <v>44607</v>
      </c>
      <c r="V31" s="5">
        <f t="shared" si="480"/>
        <v>44612</v>
      </c>
      <c r="W31" s="5">
        <f t="shared" si="481"/>
        <v>44615</v>
      </c>
      <c r="X31" s="12">
        <f t="shared" si="482"/>
        <v>44620</v>
      </c>
      <c r="Y31" s="24"/>
      <c r="Z31" s="5">
        <f t="shared" si="483"/>
        <v>44584</v>
      </c>
      <c r="AA31" s="5">
        <f t="shared" si="484"/>
        <v>44589</v>
      </c>
      <c r="AB31" s="28">
        <f t="shared" si="485"/>
        <v>44589</v>
      </c>
      <c r="AC31" s="5">
        <f t="shared" si="486"/>
        <v>44593</v>
      </c>
      <c r="AD31" s="5">
        <f t="shared" si="487"/>
        <v>44635</v>
      </c>
      <c r="AE31" s="5">
        <f t="shared" si="25"/>
        <v>44635</v>
      </c>
      <c r="AF31" s="5">
        <f t="shared" si="488"/>
        <v>44640</v>
      </c>
      <c r="AG31" s="5">
        <f t="shared" si="489"/>
        <v>44643</v>
      </c>
      <c r="AH31" s="12">
        <f t="shared" si="490"/>
        <v>44648</v>
      </c>
      <c r="AI31" s="24"/>
      <c r="AJ31" s="5">
        <f t="shared" si="491"/>
        <v>44612</v>
      </c>
      <c r="AK31" s="5">
        <f t="shared" si="492"/>
        <v>44617</v>
      </c>
      <c r="AL31" s="28">
        <f t="shared" si="493"/>
        <v>44617</v>
      </c>
      <c r="AM31" s="5">
        <f t="shared" si="494"/>
        <v>44621</v>
      </c>
      <c r="AN31" s="5">
        <f t="shared" si="495"/>
        <v>44663</v>
      </c>
      <c r="AO31" s="5">
        <f t="shared" si="34"/>
        <v>44663</v>
      </c>
      <c r="AP31" s="5">
        <f t="shared" si="496"/>
        <v>44668</v>
      </c>
      <c r="AQ31" s="5">
        <f t="shared" si="497"/>
        <v>44671</v>
      </c>
      <c r="AR31" s="12">
        <f t="shared" si="498"/>
        <v>44676</v>
      </c>
      <c r="AS31" s="24"/>
      <c r="AT31" s="5">
        <f t="shared" si="499"/>
        <v>44640</v>
      </c>
      <c r="AU31" s="5">
        <f t="shared" si="500"/>
        <v>44645</v>
      </c>
      <c r="AV31" s="28">
        <f t="shared" si="501"/>
        <v>44645</v>
      </c>
      <c r="AW31" s="5">
        <f t="shared" si="502"/>
        <v>44649</v>
      </c>
      <c r="AX31" s="5">
        <f t="shared" si="503"/>
        <v>44691</v>
      </c>
      <c r="AY31" s="5">
        <f t="shared" si="43"/>
        <v>44691</v>
      </c>
      <c r="AZ31" s="5">
        <f t="shared" si="504"/>
        <v>44696</v>
      </c>
      <c r="BA31" s="5">
        <f t="shared" si="505"/>
        <v>44699</v>
      </c>
      <c r="BB31" s="12">
        <f t="shared" si="506"/>
        <v>44704</v>
      </c>
      <c r="BC31" s="24"/>
      <c r="BD31" s="5">
        <f t="shared" si="507"/>
        <v>44668</v>
      </c>
      <c r="BE31" s="5">
        <f t="shared" si="508"/>
        <v>44673</v>
      </c>
      <c r="BF31" s="28">
        <f t="shared" si="509"/>
        <v>44673</v>
      </c>
      <c r="BG31" s="5">
        <f t="shared" si="510"/>
        <v>44677</v>
      </c>
      <c r="BH31" s="5">
        <f t="shared" si="511"/>
        <v>44719</v>
      </c>
      <c r="BI31" s="5">
        <f t="shared" si="52"/>
        <v>44719</v>
      </c>
      <c r="BJ31" s="5">
        <f t="shared" si="512"/>
        <v>44724</v>
      </c>
      <c r="BK31" s="5">
        <f t="shared" si="513"/>
        <v>44727</v>
      </c>
      <c r="BL31" s="12">
        <f t="shared" si="514"/>
        <v>44732</v>
      </c>
      <c r="BM31" s="24"/>
      <c r="BN31" s="5">
        <f t="shared" si="515"/>
        <v>44696</v>
      </c>
      <c r="BO31" s="5">
        <f t="shared" si="516"/>
        <v>44701</v>
      </c>
      <c r="BP31" s="28">
        <f t="shared" si="517"/>
        <v>44701</v>
      </c>
      <c r="BQ31" s="5">
        <f t="shared" si="518"/>
        <v>44705</v>
      </c>
      <c r="BR31" s="5">
        <f t="shared" si="519"/>
        <v>44747</v>
      </c>
      <c r="BS31" s="5">
        <f t="shared" si="61"/>
        <v>44747</v>
      </c>
      <c r="BT31" s="5">
        <f t="shared" si="520"/>
        <v>44752</v>
      </c>
      <c r="BU31" s="5">
        <f t="shared" si="521"/>
        <v>44755</v>
      </c>
      <c r="BV31" s="12">
        <f t="shared" si="522"/>
        <v>44760</v>
      </c>
      <c r="BW31" s="24"/>
      <c r="BX31" s="5">
        <f t="shared" si="523"/>
        <v>44724</v>
      </c>
      <c r="BY31" s="5">
        <f t="shared" si="524"/>
        <v>44729</v>
      </c>
      <c r="BZ31" s="28">
        <f t="shared" si="525"/>
        <v>44729</v>
      </c>
      <c r="CA31" s="5">
        <f t="shared" si="526"/>
        <v>44733</v>
      </c>
      <c r="CB31" s="5">
        <f t="shared" si="527"/>
        <v>44775</v>
      </c>
      <c r="CC31" s="5">
        <f t="shared" si="70"/>
        <v>44775</v>
      </c>
      <c r="CD31" s="5">
        <f t="shared" si="528"/>
        <v>44780</v>
      </c>
      <c r="CE31" s="5">
        <f t="shared" si="529"/>
        <v>44783</v>
      </c>
      <c r="CF31" s="12">
        <f t="shared" si="530"/>
        <v>44788</v>
      </c>
      <c r="CG31" s="24"/>
      <c r="CH31" s="5">
        <f t="shared" si="531"/>
        <v>44752</v>
      </c>
      <c r="CI31" s="5">
        <f t="shared" si="532"/>
        <v>44757</v>
      </c>
      <c r="CJ31" s="28">
        <f t="shared" si="533"/>
        <v>44757</v>
      </c>
      <c r="CK31" s="5">
        <f t="shared" si="534"/>
        <v>44761</v>
      </c>
      <c r="CL31" s="5">
        <f t="shared" si="535"/>
        <v>44803</v>
      </c>
      <c r="CM31" s="5">
        <f t="shared" si="79"/>
        <v>44803</v>
      </c>
      <c r="CN31" s="5">
        <f t="shared" si="536"/>
        <v>44808</v>
      </c>
      <c r="CO31" s="5">
        <f t="shared" si="537"/>
        <v>44811</v>
      </c>
      <c r="CP31" s="12">
        <f t="shared" si="538"/>
        <v>44816</v>
      </c>
      <c r="CQ31" s="24"/>
      <c r="CR31" s="5">
        <f t="shared" si="539"/>
        <v>44780</v>
      </c>
      <c r="CS31" s="5">
        <f t="shared" si="540"/>
        <v>44785</v>
      </c>
      <c r="CT31" s="28">
        <f t="shared" si="541"/>
        <v>44785</v>
      </c>
      <c r="CU31" s="5">
        <f t="shared" si="542"/>
        <v>44789</v>
      </c>
      <c r="CV31" s="5">
        <f t="shared" si="543"/>
        <v>44831</v>
      </c>
      <c r="CW31" s="5">
        <f t="shared" si="88"/>
        <v>44831</v>
      </c>
      <c r="CX31" s="5">
        <f t="shared" si="544"/>
        <v>44836</v>
      </c>
      <c r="CY31" s="5">
        <f t="shared" si="545"/>
        <v>44839</v>
      </c>
      <c r="CZ31" s="12">
        <f t="shared" si="546"/>
        <v>44844</v>
      </c>
      <c r="DA31" s="24"/>
      <c r="DB31" s="5">
        <f t="shared" si="547"/>
        <v>44808</v>
      </c>
      <c r="DC31" s="5">
        <f t="shared" si="548"/>
        <v>44813</v>
      </c>
      <c r="DD31" s="28">
        <f t="shared" si="549"/>
        <v>44813</v>
      </c>
      <c r="DE31" s="5">
        <f t="shared" si="550"/>
        <v>44817</v>
      </c>
      <c r="DF31" s="5">
        <f t="shared" si="551"/>
        <v>44859</v>
      </c>
      <c r="DG31" s="5">
        <f t="shared" si="97"/>
        <v>44859</v>
      </c>
      <c r="DH31" s="5">
        <f t="shared" si="552"/>
        <v>44864</v>
      </c>
      <c r="DI31" s="5">
        <f t="shared" si="553"/>
        <v>44867</v>
      </c>
      <c r="DJ31" s="12">
        <f t="shared" si="554"/>
        <v>44872</v>
      </c>
      <c r="DK31" s="24"/>
      <c r="DL31" s="5">
        <f t="shared" si="555"/>
        <v>44836</v>
      </c>
      <c r="DM31" s="5">
        <f t="shared" si="556"/>
        <v>44841</v>
      </c>
      <c r="DN31" s="28">
        <f t="shared" si="557"/>
        <v>44841</v>
      </c>
      <c r="DO31" s="5">
        <f t="shared" si="558"/>
        <v>44845</v>
      </c>
      <c r="DP31" s="5">
        <f t="shared" si="559"/>
        <v>44887</v>
      </c>
      <c r="DQ31" s="5">
        <f t="shared" si="106"/>
        <v>44887</v>
      </c>
      <c r="DR31" s="5">
        <f t="shared" si="560"/>
        <v>44892</v>
      </c>
      <c r="DS31" s="5">
        <f t="shared" si="561"/>
        <v>44895</v>
      </c>
      <c r="DT31" s="12">
        <f t="shared" si="562"/>
        <v>44900</v>
      </c>
      <c r="DU31" s="24"/>
      <c r="DV31" s="5">
        <f t="shared" si="563"/>
        <v>44864</v>
      </c>
      <c r="DW31" s="5">
        <f t="shared" si="564"/>
        <v>44869</v>
      </c>
      <c r="DX31" s="28">
        <f t="shared" si="565"/>
        <v>44869</v>
      </c>
      <c r="DY31" s="5">
        <f t="shared" si="566"/>
        <v>44873</v>
      </c>
      <c r="DZ31" s="5">
        <f t="shared" si="567"/>
        <v>44915</v>
      </c>
      <c r="EA31" s="5">
        <f t="shared" si="115"/>
        <v>44915</v>
      </c>
      <c r="EB31" s="5">
        <f t="shared" si="568"/>
        <v>44920</v>
      </c>
      <c r="EC31" s="5">
        <f t="shared" si="569"/>
        <v>44923</v>
      </c>
      <c r="ED31" s="12">
        <f t="shared" si="570"/>
        <v>44928</v>
      </c>
      <c r="EE31" s="24"/>
      <c r="EF31" s="37"/>
      <c r="EG31" s="37"/>
      <c r="EH31" s="37"/>
      <c r="EI31" s="37"/>
      <c r="EJ31" s="37"/>
      <c r="EK31" s="37"/>
    </row>
    <row r="32" spans="1:141" ht="11.25" customHeight="1">
      <c r="A32" s="4" t="s">
        <v>135</v>
      </c>
      <c r="B32" s="4" t="s">
        <v>123</v>
      </c>
      <c r="C32" s="3">
        <f t="shared" si="0"/>
        <v>26</v>
      </c>
      <c r="D32" s="49">
        <f t="shared" si="1"/>
        <v>48</v>
      </c>
      <c r="E32" s="41"/>
      <c r="F32" s="5">
        <f t="shared" si="261"/>
        <v>44544</v>
      </c>
      <c r="G32" s="5">
        <f t="shared" si="262"/>
        <v>44549</v>
      </c>
      <c r="H32" s="28">
        <f t="shared" si="263"/>
        <v>44549</v>
      </c>
      <c r="I32" s="5">
        <f t="shared" si="264"/>
        <v>44553</v>
      </c>
      <c r="J32" s="5">
        <f t="shared" si="265"/>
        <v>44579</v>
      </c>
      <c r="K32" s="5">
        <f t="shared" si="7"/>
        <v>44579</v>
      </c>
      <c r="L32" s="5">
        <f t="shared" si="119"/>
        <v>44584</v>
      </c>
      <c r="M32" s="5">
        <f t="shared" si="120"/>
        <v>44587</v>
      </c>
      <c r="N32" s="12">
        <f t="shared" si="10"/>
        <v>44592</v>
      </c>
      <c r="O32" s="24"/>
      <c r="P32" s="5">
        <f t="shared" si="121"/>
        <v>44572</v>
      </c>
      <c r="Q32" s="5">
        <f t="shared" si="266"/>
        <v>44577</v>
      </c>
      <c r="R32" s="28">
        <f t="shared" si="122"/>
        <v>44577</v>
      </c>
      <c r="S32" s="5">
        <f t="shared" si="267"/>
        <v>44581</v>
      </c>
      <c r="T32" s="5">
        <f t="shared" si="268"/>
        <v>44607</v>
      </c>
      <c r="U32" s="5">
        <f t="shared" si="16"/>
        <v>44607</v>
      </c>
      <c r="V32" s="5">
        <f t="shared" si="123"/>
        <v>44612</v>
      </c>
      <c r="W32" s="5">
        <f t="shared" si="124"/>
        <v>44615</v>
      </c>
      <c r="X32" s="12">
        <f t="shared" si="269"/>
        <v>44620</v>
      </c>
      <c r="Y32" s="24"/>
      <c r="Z32" s="5">
        <f t="shared" si="125"/>
        <v>44600</v>
      </c>
      <c r="AA32" s="5">
        <f t="shared" si="270"/>
        <v>44605</v>
      </c>
      <c r="AB32" s="28">
        <f t="shared" si="126"/>
        <v>44605</v>
      </c>
      <c r="AC32" s="5">
        <f t="shared" si="271"/>
        <v>44609</v>
      </c>
      <c r="AD32" s="5">
        <f t="shared" si="272"/>
        <v>44635</v>
      </c>
      <c r="AE32" s="5">
        <f t="shared" si="25"/>
        <v>44635</v>
      </c>
      <c r="AF32" s="5">
        <f t="shared" si="127"/>
        <v>44640</v>
      </c>
      <c r="AG32" s="5">
        <f t="shared" si="128"/>
        <v>44643</v>
      </c>
      <c r="AH32" s="12">
        <f t="shared" si="273"/>
        <v>44648</v>
      </c>
      <c r="AI32" s="24"/>
      <c r="AJ32" s="5">
        <f t="shared" si="129"/>
        <v>44628</v>
      </c>
      <c r="AK32" s="5">
        <f t="shared" si="274"/>
        <v>44633</v>
      </c>
      <c r="AL32" s="28">
        <f t="shared" si="130"/>
        <v>44633</v>
      </c>
      <c r="AM32" s="5">
        <f t="shared" si="275"/>
        <v>44637</v>
      </c>
      <c r="AN32" s="5">
        <f t="shared" si="276"/>
        <v>44663</v>
      </c>
      <c r="AO32" s="5">
        <f t="shared" si="34"/>
        <v>44663</v>
      </c>
      <c r="AP32" s="5">
        <f t="shared" si="131"/>
        <v>44668</v>
      </c>
      <c r="AQ32" s="5">
        <f t="shared" si="132"/>
        <v>44671</v>
      </c>
      <c r="AR32" s="12">
        <f t="shared" si="277"/>
        <v>44676</v>
      </c>
      <c r="AS32" s="24"/>
      <c r="AT32" s="5">
        <f t="shared" si="133"/>
        <v>44656</v>
      </c>
      <c r="AU32" s="5">
        <f t="shared" si="278"/>
        <v>44661</v>
      </c>
      <c r="AV32" s="28">
        <f t="shared" si="134"/>
        <v>44661</v>
      </c>
      <c r="AW32" s="5">
        <f t="shared" si="279"/>
        <v>44665</v>
      </c>
      <c r="AX32" s="5">
        <f t="shared" si="280"/>
        <v>44691</v>
      </c>
      <c r="AY32" s="5">
        <f t="shared" si="43"/>
        <v>44691</v>
      </c>
      <c r="AZ32" s="5">
        <f t="shared" si="135"/>
        <v>44696</v>
      </c>
      <c r="BA32" s="5">
        <f t="shared" si="136"/>
        <v>44699</v>
      </c>
      <c r="BB32" s="12">
        <f t="shared" si="281"/>
        <v>44704</v>
      </c>
      <c r="BC32" s="24"/>
      <c r="BD32" s="5">
        <f t="shared" si="137"/>
        <v>44684</v>
      </c>
      <c r="BE32" s="5">
        <f t="shared" si="282"/>
        <v>44689</v>
      </c>
      <c r="BF32" s="28">
        <f t="shared" si="138"/>
        <v>44689</v>
      </c>
      <c r="BG32" s="5">
        <f t="shared" si="283"/>
        <v>44693</v>
      </c>
      <c r="BH32" s="5">
        <f t="shared" si="284"/>
        <v>44719</v>
      </c>
      <c r="BI32" s="5">
        <f t="shared" si="52"/>
        <v>44719</v>
      </c>
      <c r="BJ32" s="5">
        <f t="shared" si="139"/>
        <v>44724</v>
      </c>
      <c r="BK32" s="5">
        <f t="shared" si="140"/>
        <v>44727</v>
      </c>
      <c r="BL32" s="12">
        <f t="shared" si="285"/>
        <v>44732</v>
      </c>
      <c r="BM32" s="24"/>
      <c r="BN32" s="5">
        <f t="shared" si="141"/>
        <v>44712</v>
      </c>
      <c r="BO32" s="5">
        <f t="shared" si="286"/>
        <v>44717</v>
      </c>
      <c r="BP32" s="28">
        <f t="shared" si="142"/>
        <v>44717</v>
      </c>
      <c r="BQ32" s="5">
        <f t="shared" si="287"/>
        <v>44721</v>
      </c>
      <c r="BR32" s="5">
        <f t="shared" si="288"/>
        <v>44747</v>
      </c>
      <c r="BS32" s="5">
        <f t="shared" si="61"/>
        <v>44747</v>
      </c>
      <c r="BT32" s="5">
        <f t="shared" si="143"/>
        <v>44752</v>
      </c>
      <c r="BU32" s="5">
        <f t="shared" si="144"/>
        <v>44755</v>
      </c>
      <c r="BV32" s="12">
        <f t="shared" si="289"/>
        <v>44760</v>
      </c>
      <c r="BW32" s="24"/>
      <c r="BX32" s="5">
        <f t="shared" si="145"/>
        <v>44740</v>
      </c>
      <c r="BY32" s="5">
        <f t="shared" si="290"/>
        <v>44745</v>
      </c>
      <c r="BZ32" s="28">
        <f t="shared" si="146"/>
        <v>44745</v>
      </c>
      <c r="CA32" s="5">
        <f t="shared" si="291"/>
        <v>44749</v>
      </c>
      <c r="CB32" s="5">
        <f t="shared" si="292"/>
        <v>44775</v>
      </c>
      <c r="CC32" s="5">
        <f t="shared" si="70"/>
        <v>44775</v>
      </c>
      <c r="CD32" s="5">
        <f t="shared" si="147"/>
        <v>44780</v>
      </c>
      <c r="CE32" s="5">
        <f t="shared" si="148"/>
        <v>44783</v>
      </c>
      <c r="CF32" s="12">
        <f t="shared" si="293"/>
        <v>44788</v>
      </c>
      <c r="CG32" s="24"/>
      <c r="CH32" s="5">
        <f t="shared" si="149"/>
        <v>44768</v>
      </c>
      <c r="CI32" s="5">
        <f t="shared" si="294"/>
        <v>44773</v>
      </c>
      <c r="CJ32" s="28">
        <f t="shared" si="150"/>
        <v>44773</v>
      </c>
      <c r="CK32" s="5">
        <f t="shared" si="295"/>
        <v>44777</v>
      </c>
      <c r="CL32" s="5">
        <f t="shared" si="296"/>
        <v>44803</v>
      </c>
      <c r="CM32" s="5">
        <f t="shared" si="79"/>
        <v>44803</v>
      </c>
      <c r="CN32" s="5">
        <f t="shared" si="151"/>
        <v>44808</v>
      </c>
      <c r="CO32" s="5">
        <f t="shared" si="152"/>
        <v>44811</v>
      </c>
      <c r="CP32" s="12">
        <f t="shared" si="297"/>
        <v>44816</v>
      </c>
      <c r="CQ32" s="24"/>
      <c r="CR32" s="5">
        <f t="shared" si="153"/>
        <v>44796</v>
      </c>
      <c r="CS32" s="5">
        <f t="shared" si="298"/>
        <v>44801</v>
      </c>
      <c r="CT32" s="28">
        <f t="shared" si="154"/>
        <v>44801</v>
      </c>
      <c r="CU32" s="5">
        <f t="shared" si="299"/>
        <v>44805</v>
      </c>
      <c r="CV32" s="5">
        <f t="shared" si="300"/>
        <v>44831</v>
      </c>
      <c r="CW32" s="5">
        <f t="shared" si="88"/>
        <v>44831</v>
      </c>
      <c r="CX32" s="5">
        <f t="shared" si="155"/>
        <v>44836</v>
      </c>
      <c r="CY32" s="5">
        <f t="shared" si="156"/>
        <v>44839</v>
      </c>
      <c r="CZ32" s="12">
        <f t="shared" si="301"/>
        <v>44844</v>
      </c>
      <c r="DA32" s="24"/>
      <c r="DB32" s="5">
        <f t="shared" si="157"/>
        <v>44824</v>
      </c>
      <c r="DC32" s="5">
        <f t="shared" si="302"/>
        <v>44829</v>
      </c>
      <c r="DD32" s="28">
        <f t="shared" si="158"/>
        <v>44829</v>
      </c>
      <c r="DE32" s="5">
        <f t="shared" si="303"/>
        <v>44833</v>
      </c>
      <c r="DF32" s="5">
        <f t="shared" si="304"/>
        <v>44859</v>
      </c>
      <c r="DG32" s="5">
        <f t="shared" si="97"/>
        <v>44859</v>
      </c>
      <c r="DH32" s="5">
        <f t="shared" si="159"/>
        <v>44864</v>
      </c>
      <c r="DI32" s="5">
        <f t="shared" si="160"/>
        <v>44867</v>
      </c>
      <c r="DJ32" s="12">
        <f t="shared" si="305"/>
        <v>44872</v>
      </c>
      <c r="DK32" s="24"/>
      <c r="DL32" s="5">
        <f t="shared" si="161"/>
        <v>44852</v>
      </c>
      <c r="DM32" s="5">
        <f t="shared" si="306"/>
        <v>44857</v>
      </c>
      <c r="DN32" s="28">
        <f t="shared" si="162"/>
        <v>44857</v>
      </c>
      <c r="DO32" s="5">
        <f t="shared" si="307"/>
        <v>44861</v>
      </c>
      <c r="DP32" s="5">
        <f t="shared" si="308"/>
        <v>44887</v>
      </c>
      <c r="DQ32" s="5">
        <f t="shared" si="106"/>
        <v>44887</v>
      </c>
      <c r="DR32" s="5">
        <f t="shared" si="163"/>
        <v>44892</v>
      </c>
      <c r="DS32" s="5">
        <f t="shared" si="164"/>
        <v>44895</v>
      </c>
      <c r="DT32" s="12">
        <f t="shared" si="309"/>
        <v>44900</v>
      </c>
      <c r="DU32" s="24"/>
      <c r="DV32" s="5">
        <f t="shared" si="165"/>
        <v>44880</v>
      </c>
      <c r="DW32" s="5">
        <f t="shared" si="310"/>
        <v>44885</v>
      </c>
      <c r="DX32" s="28">
        <f t="shared" si="166"/>
        <v>44885</v>
      </c>
      <c r="DY32" s="5">
        <f t="shared" si="311"/>
        <v>44889</v>
      </c>
      <c r="DZ32" s="5">
        <f t="shared" si="312"/>
        <v>44915</v>
      </c>
      <c r="EA32" s="5">
        <f t="shared" si="115"/>
        <v>44915</v>
      </c>
      <c r="EB32" s="5">
        <f t="shared" si="167"/>
        <v>44920</v>
      </c>
      <c r="EC32" s="5">
        <f t="shared" si="168"/>
        <v>44923</v>
      </c>
      <c r="ED32" s="12">
        <f t="shared" si="313"/>
        <v>44928</v>
      </c>
      <c r="EE32" s="24"/>
      <c r="EF32" s="37"/>
      <c r="EG32" s="37"/>
      <c r="EH32" s="37"/>
      <c r="EI32" s="37"/>
      <c r="EJ32" s="37"/>
      <c r="EK32" s="37"/>
    </row>
    <row r="33" spans="1:141" ht="11.25" customHeight="1">
      <c r="A33" s="4" t="s">
        <v>163</v>
      </c>
      <c r="B33" s="4" t="s">
        <v>123</v>
      </c>
      <c r="C33" s="3" t="e">
        <f t="shared" si="0"/>
        <v>#N/A</v>
      </c>
      <c r="D33" s="49" t="e">
        <f t="shared" si="1"/>
        <v>#N/A</v>
      </c>
      <c r="E33" s="41"/>
      <c r="F33" s="5" t="e">
        <f>G33-ShipWindow</f>
        <v>#N/A</v>
      </c>
      <c r="G33" s="5" t="e">
        <f t="shared" ref="G33:G39" si="637">H33</f>
        <v>#N/A</v>
      </c>
      <c r="H33" s="28" t="e">
        <f t="shared" ref="H33:H35" si="638">I33-OriginLoad</f>
        <v>#N/A</v>
      </c>
      <c r="I33" s="5" t="e">
        <f t="shared" ref="I33:I39" si="639">J33-$C33</f>
        <v>#N/A</v>
      </c>
      <c r="J33" s="5">
        <f t="shared" ref="J33:J39" si="640">K33</f>
        <v>44579</v>
      </c>
      <c r="K33" s="5">
        <f t="shared" si="7"/>
        <v>44579</v>
      </c>
      <c r="L33" s="5">
        <f t="shared" ref="L33:L35" si="641">M33-TransloadDays</f>
        <v>44584</v>
      </c>
      <c r="M33" s="5">
        <f t="shared" ref="M33:M35" si="642">N33-savannahrail</f>
        <v>44587</v>
      </c>
      <c r="N33" s="12">
        <f t="shared" si="10"/>
        <v>44592</v>
      </c>
      <c r="O33" s="24"/>
      <c r="P33" s="5" t="e">
        <f t="shared" ref="P33:P35" si="643">Q33-ShipWindow</f>
        <v>#N/A</v>
      </c>
      <c r="Q33" s="5" t="e">
        <f t="shared" ref="Q33:Q39" si="644">R33</f>
        <v>#N/A</v>
      </c>
      <c r="R33" s="28" t="e">
        <f t="shared" ref="R33:R35" si="645">S33-OriginLoad</f>
        <v>#N/A</v>
      </c>
      <c r="S33" s="5" t="e">
        <f t="shared" ref="S33:S39" si="646">T33-$C33</f>
        <v>#N/A</v>
      </c>
      <c r="T33" s="5">
        <f t="shared" ref="T33:T39" si="647">U33</f>
        <v>44607</v>
      </c>
      <c r="U33" s="5">
        <f t="shared" si="16"/>
        <v>44607</v>
      </c>
      <c r="V33" s="5">
        <f t="shared" ref="V33:V35" si="648">W33-TransloadDays</f>
        <v>44612</v>
      </c>
      <c r="W33" s="5">
        <f t="shared" ref="W33:W35" si="649">X33-savannahrail</f>
        <v>44615</v>
      </c>
      <c r="X33" s="12">
        <f t="shared" ref="X33:X39" si="650">$P$1</f>
        <v>44620</v>
      </c>
      <c r="Y33" s="24"/>
      <c r="Z33" s="5" t="e">
        <f t="shared" ref="Z33:Z35" si="651">AA33-ShipWindow</f>
        <v>#N/A</v>
      </c>
      <c r="AA33" s="5" t="e">
        <f t="shared" ref="AA33:AA39" si="652">AB33</f>
        <v>#N/A</v>
      </c>
      <c r="AB33" s="28" t="e">
        <f t="shared" ref="AB33:AB35" si="653">AC33-OriginLoad</f>
        <v>#N/A</v>
      </c>
      <c r="AC33" s="5" t="e">
        <f t="shared" ref="AC33:AC39" si="654">AD33-$C33</f>
        <v>#N/A</v>
      </c>
      <c r="AD33" s="5">
        <f t="shared" ref="AD33:AD39" si="655">AE33</f>
        <v>44635</v>
      </c>
      <c r="AE33" s="5">
        <f t="shared" si="25"/>
        <v>44635</v>
      </c>
      <c r="AF33" s="5">
        <f t="shared" ref="AF33:AF35" si="656">AG33-TransloadDays</f>
        <v>44640</v>
      </c>
      <c r="AG33" s="5">
        <f t="shared" ref="AG33:AG35" si="657">AH33-savannahrail</f>
        <v>44643</v>
      </c>
      <c r="AH33" s="12">
        <f t="shared" ref="AH33:AH39" si="658">$Z$1</f>
        <v>44648</v>
      </c>
      <c r="AI33" s="24"/>
      <c r="AJ33" s="5" t="e">
        <f t="shared" ref="AJ33:AJ35" si="659">AK33-ShipWindow</f>
        <v>#N/A</v>
      </c>
      <c r="AK33" s="5" t="e">
        <f t="shared" ref="AK33:AK39" si="660">AL33</f>
        <v>#N/A</v>
      </c>
      <c r="AL33" s="28" t="e">
        <f t="shared" ref="AL33:AL35" si="661">AM33-OriginLoad</f>
        <v>#N/A</v>
      </c>
      <c r="AM33" s="5" t="e">
        <f t="shared" ref="AM33:AM39" si="662">AN33-$C33</f>
        <v>#N/A</v>
      </c>
      <c r="AN33" s="5">
        <f t="shared" ref="AN33:AN39" si="663">AO33</f>
        <v>44663</v>
      </c>
      <c r="AO33" s="5">
        <f t="shared" si="34"/>
        <v>44663</v>
      </c>
      <c r="AP33" s="5">
        <f t="shared" ref="AP33:AP35" si="664">AQ33-TransloadDays</f>
        <v>44668</v>
      </c>
      <c r="AQ33" s="5">
        <f t="shared" ref="AQ33:AQ35" si="665">AR33-savannahrail</f>
        <v>44671</v>
      </c>
      <c r="AR33" s="12">
        <f t="shared" ref="AR33:AR39" si="666">$AJ$1</f>
        <v>44676</v>
      </c>
      <c r="AS33" s="24"/>
      <c r="AT33" s="5" t="e">
        <f t="shared" ref="AT33:AT35" si="667">AU33-ShipWindow</f>
        <v>#N/A</v>
      </c>
      <c r="AU33" s="5" t="e">
        <f t="shared" ref="AU33:AU39" si="668">AV33</f>
        <v>#N/A</v>
      </c>
      <c r="AV33" s="28" t="e">
        <f t="shared" ref="AV33:AV35" si="669">AW33-OriginLoad</f>
        <v>#N/A</v>
      </c>
      <c r="AW33" s="5" t="e">
        <f t="shared" ref="AW33:AW39" si="670">AX33-$C33</f>
        <v>#N/A</v>
      </c>
      <c r="AX33" s="5">
        <f t="shared" ref="AX33:AX39" si="671">AY33</f>
        <v>44691</v>
      </c>
      <c r="AY33" s="5">
        <f t="shared" si="43"/>
        <v>44691</v>
      </c>
      <c r="AZ33" s="5">
        <f t="shared" ref="AZ33:AZ35" si="672">BA33-TransloadDays</f>
        <v>44696</v>
      </c>
      <c r="BA33" s="5">
        <f t="shared" ref="BA33:BA35" si="673">BB33-savannahrail</f>
        <v>44699</v>
      </c>
      <c r="BB33" s="12">
        <f t="shared" ref="BB33:BB39" si="674">$AT$1</f>
        <v>44704</v>
      </c>
      <c r="BC33" s="24"/>
      <c r="BD33" s="5" t="e">
        <f t="shared" ref="BD33:BD35" si="675">BE33-ShipWindow</f>
        <v>#N/A</v>
      </c>
      <c r="BE33" s="5" t="e">
        <f t="shared" ref="BE33:BE39" si="676">BF33</f>
        <v>#N/A</v>
      </c>
      <c r="BF33" s="28" t="e">
        <f t="shared" ref="BF33:BF35" si="677">BG33-OriginLoad</f>
        <v>#N/A</v>
      </c>
      <c r="BG33" s="5" t="e">
        <f t="shared" ref="BG33:BG39" si="678">BH33-$C33</f>
        <v>#N/A</v>
      </c>
      <c r="BH33" s="5">
        <f t="shared" ref="BH33:BH39" si="679">BI33</f>
        <v>44719</v>
      </c>
      <c r="BI33" s="5">
        <f t="shared" si="52"/>
        <v>44719</v>
      </c>
      <c r="BJ33" s="5">
        <f t="shared" ref="BJ33:BJ35" si="680">BK33-TransloadDays</f>
        <v>44724</v>
      </c>
      <c r="BK33" s="5">
        <f t="shared" ref="BK33:BK35" si="681">BL33-savannahrail</f>
        <v>44727</v>
      </c>
      <c r="BL33" s="12">
        <f t="shared" ref="BL33:BL39" si="682">$BD$1</f>
        <v>44732</v>
      </c>
      <c r="BM33" s="24"/>
      <c r="BN33" s="5" t="e">
        <f t="shared" ref="BN33:BN35" si="683">BO33-ShipWindow</f>
        <v>#N/A</v>
      </c>
      <c r="BO33" s="5" t="e">
        <f t="shared" ref="BO33:BO39" si="684">BP33</f>
        <v>#N/A</v>
      </c>
      <c r="BP33" s="28" t="e">
        <f t="shared" ref="BP33:BP35" si="685">BQ33-OriginLoad</f>
        <v>#N/A</v>
      </c>
      <c r="BQ33" s="5" t="e">
        <f t="shared" ref="BQ33:BQ39" si="686">BR33-$C33</f>
        <v>#N/A</v>
      </c>
      <c r="BR33" s="5">
        <f t="shared" ref="BR33:BR39" si="687">BS33</f>
        <v>44747</v>
      </c>
      <c r="BS33" s="5">
        <f t="shared" si="61"/>
        <v>44747</v>
      </c>
      <c r="BT33" s="5">
        <f t="shared" ref="BT33:BT35" si="688">BU33-TransloadDays</f>
        <v>44752</v>
      </c>
      <c r="BU33" s="5">
        <f t="shared" ref="BU33:BU35" si="689">BV33-savannahrail</f>
        <v>44755</v>
      </c>
      <c r="BV33" s="12">
        <f t="shared" ref="BV33:BV39" si="690">$BN$1</f>
        <v>44760</v>
      </c>
      <c r="BW33" s="24"/>
      <c r="BX33" s="5" t="e">
        <f t="shared" ref="BX33:BX35" si="691">BY33-ShipWindow</f>
        <v>#N/A</v>
      </c>
      <c r="BY33" s="5" t="e">
        <f t="shared" ref="BY33:BY39" si="692">BZ33</f>
        <v>#N/A</v>
      </c>
      <c r="BZ33" s="28" t="e">
        <f t="shared" ref="BZ33:BZ35" si="693">CA33-OriginLoad</f>
        <v>#N/A</v>
      </c>
      <c r="CA33" s="5" t="e">
        <f t="shared" ref="CA33:CA39" si="694">CB33-$C33</f>
        <v>#N/A</v>
      </c>
      <c r="CB33" s="5">
        <f t="shared" ref="CB33:CB39" si="695">CC33</f>
        <v>44775</v>
      </c>
      <c r="CC33" s="5">
        <f t="shared" si="70"/>
        <v>44775</v>
      </c>
      <c r="CD33" s="5">
        <f t="shared" ref="CD33:CD35" si="696">CE33-TransloadDays</f>
        <v>44780</v>
      </c>
      <c r="CE33" s="5">
        <f t="shared" ref="CE33:CE35" si="697">CF33-savannahrail</f>
        <v>44783</v>
      </c>
      <c r="CF33" s="12">
        <f t="shared" ref="CF33:CF39" si="698">$BX$1</f>
        <v>44788</v>
      </c>
      <c r="CG33" s="24"/>
      <c r="CH33" s="5" t="e">
        <f t="shared" ref="CH33:CH35" si="699">CI33-ShipWindow</f>
        <v>#N/A</v>
      </c>
      <c r="CI33" s="5" t="e">
        <f t="shared" ref="CI33:CI39" si="700">CJ33</f>
        <v>#N/A</v>
      </c>
      <c r="CJ33" s="28" t="e">
        <f t="shared" ref="CJ33:CJ35" si="701">CK33-OriginLoad</f>
        <v>#N/A</v>
      </c>
      <c r="CK33" s="5" t="e">
        <f t="shared" ref="CK33:CK39" si="702">CL33-$C33</f>
        <v>#N/A</v>
      </c>
      <c r="CL33" s="5">
        <f t="shared" ref="CL33:CL39" si="703">CM33</f>
        <v>44803</v>
      </c>
      <c r="CM33" s="5">
        <f t="shared" si="79"/>
        <v>44803</v>
      </c>
      <c r="CN33" s="5">
        <f t="shared" ref="CN33:CN35" si="704">CO33-TransloadDays</f>
        <v>44808</v>
      </c>
      <c r="CO33" s="5">
        <f t="shared" ref="CO33:CO35" si="705">CP33-savannahrail</f>
        <v>44811</v>
      </c>
      <c r="CP33" s="12">
        <f t="shared" ref="CP33:CP39" si="706">$CH$1</f>
        <v>44816</v>
      </c>
      <c r="CQ33" s="24"/>
      <c r="CR33" s="5" t="e">
        <f t="shared" ref="CR33:CR35" si="707">CS33-ShipWindow</f>
        <v>#N/A</v>
      </c>
      <c r="CS33" s="5" t="e">
        <f t="shared" ref="CS33:CS39" si="708">CT33</f>
        <v>#N/A</v>
      </c>
      <c r="CT33" s="28" t="e">
        <f t="shared" ref="CT33:CT35" si="709">CU33-OriginLoad</f>
        <v>#N/A</v>
      </c>
      <c r="CU33" s="5" t="e">
        <f t="shared" ref="CU33:CU39" si="710">CV33-$C33</f>
        <v>#N/A</v>
      </c>
      <c r="CV33" s="5">
        <f t="shared" ref="CV33:CV39" si="711">CW33</f>
        <v>44831</v>
      </c>
      <c r="CW33" s="5">
        <f t="shared" si="88"/>
        <v>44831</v>
      </c>
      <c r="CX33" s="5">
        <f t="shared" ref="CX33:CX35" si="712">CY33-TransloadDays</f>
        <v>44836</v>
      </c>
      <c r="CY33" s="5">
        <f t="shared" ref="CY33:CY35" si="713">CZ33-savannahrail</f>
        <v>44839</v>
      </c>
      <c r="CZ33" s="12">
        <f t="shared" ref="CZ33:CZ39" si="714">$CR$1</f>
        <v>44844</v>
      </c>
      <c r="DA33" s="24"/>
      <c r="DB33" s="5" t="e">
        <f t="shared" ref="DB33:DB35" si="715">DC33-ShipWindow</f>
        <v>#N/A</v>
      </c>
      <c r="DC33" s="5" t="e">
        <f t="shared" ref="DC33:DC39" si="716">DD33</f>
        <v>#N/A</v>
      </c>
      <c r="DD33" s="28" t="e">
        <f t="shared" ref="DD33:DD35" si="717">DE33-OriginLoad</f>
        <v>#N/A</v>
      </c>
      <c r="DE33" s="5" t="e">
        <f t="shared" ref="DE33:DE39" si="718">DF33-$C33</f>
        <v>#N/A</v>
      </c>
      <c r="DF33" s="5">
        <f t="shared" ref="DF33:DF39" si="719">DG33</f>
        <v>44859</v>
      </c>
      <c r="DG33" s="5">
        <f t="shared" si="97"/>
        <v>44859</v>
      </c>
      <c r="DH33" s="5">
        <f t="shared" ref="DH33:DH35" si="720">DI33-TransloadDays</f>
        <v>44864</v>
      </c>
      <c r="DI33" s="5">
        <f t="shared" ref="DI33:DI35" si="721">DJ33-savannahrail</f>
        <v>44867</v>
      </c>
      <c r="DJ33" s="12">
        <f t="shared" ref="DJ33:DJ39" si="722">$DB$1</f>
        <v>44872</v>
      </c>
      <c r="DK33" s="24"/>
      <c r="DL33" s="5" t="e">
        <f t="shared" ref="DL33:DL35" si="723">DM33-ShipWindow</f>
        <v>#N/A</v>
      </c>
      <c r="DM33" s="5" t="e">
        <f t="shared" ref="DM33:DM39" si="724">DN33</f>
        <v>#N/A</v>
      </c>
      <c r="DN33" s="28" t="e">
        <f t="shared" ref="DN33:DN35" si="725">DO33-OriginLoad</f>
        <v>#N/A</v>
      </c>
      <c r="DO33" s="5" t="e">
        <f t="shared" ref="DO33:DO39" si="726">DP33-$C33</f>
        <v>#N/A</v>
      </c>
      <c r="DP33" s="5">
        <f t="shared" ref="DP33:DP39" si="727">DQ33</f>
        <v>44887</v>
      </c>
      <c r="DQ33" s="5">
        <f t="shared" si="106"/>
        <v>44887</v>
      </c>
      <c r="DR33" s="5">
        <f t="shared" ref="DR33:DR35" si="728">DS33-TransloadDays</f>
        <v>44892</v>
      </c>
      <c r="DS33" s="5">
        <f t="shared" ref="DS33:DS35" si="729">DT33-savannahrail</f>
        <v>44895</v>
      </c>
      <c r="DT33" s="12">
        <f t="shared" ref="DT33:DT39" si="730">$DL$1</f>
        <v>44900</v>
      </c>
      <c r="DU33" s="24"/>
      <c r="DV33" s="5" t="e">
        <f t="shared" ref="DV33:DV35" si="731">DW33-ShipWindow</f>
        <v>#N/A</v>
      </c>
      <c r="DW33" s="5" t="e">
        <f t="shared" ref="DW33:DW39" si="732">DX33</f>
        <v>#N/A</v>
      </c>
      <c r="DX33" s="28" t="e">
        <f t="shared" ref="DX33:DX35" si="733">DY33-OriginLoad</f>
        <v>#N/A</v>
      </c>
      <c r="DY33" s="5" t="e">
        <f t="shared" ref="DY33:DY39" si="734">DZ33-$C33</f>
        <v>#N/A</v>
      </c>
      <c r="DZ33" s="5">
        <f t="shared" ref="DZ33:DZ39" si="735">EA33</f>
        <v>44915</v>
      </c>
      <c r="EA33" s="5">
        <f t="shared" si="115"/>
        <v>44915</v>
      </c>
      <c r="EB33" s="5">
        <f t="shared" ref="EB33:EB35" si="736">EC33-TransloadDays</f>
        <v>44920</v>
      </c>
      <c r="EC33" s="5">
        <f t="shared" ref="EC33:EC35" si="737">ED33-savannahrail</f>
        <v>44923</v>
      </c>
      <c r="ED33" s="12">
        <f t="shared" ref="ED33:ED39" si="738">$DV$1</f>
        <v>44928</v>
      </c>
      <c r="EE33" s="24"/>
      <c r="EF33" s="37"/>
      <c r="EG33" s="37"/>
      <c r="EH33" s="37"/>
      <c r="EI33" s="37"/>
      <c r="EJ33" s="37"/>
      <c r="EK33" s="37"/>
    </row>
    <row r="34" spans="1:141" ht="11.25" customHeight="1">
      <c r="A34" s="4" t="s">
        <v>102</v>
      </c>
      <c r="B34" s="4" t="s">
        <v>103</v>
      </c>
      <c r="C34" s="3">
        <f t="shared" ref="C34" si="739">VLOOKUP(A34,PreferredCarrier,5,FALSE)</f>
        <v>48</v>
      </c>
      <c r="D34" s="49">
        <f t="shared" ref="D34" si="740">N34-F34</f>
        <v>70</v>
      </c>
      <c r="E34" s="41"/>
      <c r="F34" s="5">
        <f>G34-ShipWindow</f>
        <v>44522</v>
      </c>
      <c r="G34" s="5">
        <f t="shared" si="637"/>
        <v>44527</v>
      </c>
      <c r="H34" s="28">
        <f t="shared" ref="H34" si="741">I34-OriginLoad</f>
        <v>44527</v>
      </c>
      <c r="I34" s="5">
        <f t="shared" si="639"/>
        <v>44531</v>
      </c>
      <c r="J34" s="5">
        <f t="shared" si="640"/>
        <v>44579</v>
      </c>
      <c r="K34" s="5">
        <f t="shared" ref="K34" si="742">L34-SAVtoDC</f>
        <v>44579</v>
      </c>
      <c r="L34" s="5">
        <f t="shared" ref="L34" si="743">M34-TransloadDays</f>
        <v>44584</v>
      </c>
      <c r="M34" s="5">
        <f t="shared" ref="M34" si="744">N34-savannahrail</f>
        <v>44587</v>
      </c>
      <c r="N34" s="12">
        <f t="shared" si="10"/>
        <v>44592</v>
      </c>
      <c r="O34" s="24"/>
      <c r="P34" s="5">
        <f t="shared" ref="P34" si="745">Q34-ShipWindow</f>
        <v>44550</v>
      </c>
      <c r="Q34" s="5">
        <f t="shared" si="644"/>
        <v>44555</v>
      </c>
      <c r="R34" s="28">
        <f t="shared" ref="R34" si="746">S34-OriginLoad</f>
        <v>44555</v>
      </c>
      <c r="S34" s="5">
        <f t="shared" si="646"/>
        <v>44559</v>
      </c>
      <c r="T34" s="5">
        <f t="shared" si="647"/>
        <v>44607</v>
      </c>
      <c r="U34" s="5">
        <f t="shared" ref="U34" si="747">V34-SAVtoDC</f>
        <v>44607</v>
      </c>
      <c r="V34" s="5">
        <f t="shared" ref="V34" si="748">W34-TransloadDays</f>
        <v>44612</v>
      </c>
      <c r="W34" s="5">
        <f t="shared" ref="W34" si="749">X34-savannahrail</f>
        <v>44615</v>
      </c>
      <c r="X34" s="12">
        <f t="shared" si="650"/>
        <v>44620</v>
      </c>
      <c r="Y34" s="24"/>
      <c r="Z34" s="5">
        <f t="shared" ref="Z34" si="750">AA34-ShipWindow</f>
        <v>44578</v>
      </c>
      <c r="AA34" s="5">
        <f t="shared" si="652"/>
        <v>44583</v>
      </c>
      <c r="AB34" s="28">
        <f t="shared" ref="AB34" si="751">AC34-OriginLoad</f>
        <v>44583</v>
      </c>
      <c r="AC34" s="5">
        <f t="shared" si="654"/>
        <v>44587</v>
      </c>
      <c r="AD34" s="5">
        <f t="shared" si="655"/>
        <v>44635</v>
      </c>
      <c r="AE34" s="5">
        <f t="shared" ref="AE34" si="752">AF34-SAVtoDC</f>
        <v>44635</v>
      </c>
      <c r="AF34" s="5">
        <f t="shared" ref="AF34" si="753">AG34-TransloadDays</f>
        <v>44640</v>
      </c>
      <c r="AG34" s="5">
        <f t="shared" ref="AG34" si="754">AH34-savannahrail</f>
        <v>44643</v>
      </c>
      <c r="AH34" s="12">
        <f t="shared" si="658"/>
        <v>44648</v>
      </c>
      <c r="AI34" s="24"/>
      <c r="AJ34" s="5">
        <f t="shared" ref="AJ34" si="755">AK34-ShipWindow</f>
        <v>44606</v>
      </c>
      <c r="AK34" s="5">
        <f t="shared" si="660"/>
        <v>44611</v>
      </c>
      <c r="AL34" s="28">
        <f t="shared" ref="AL34" si="756">AM34-OriginLoad</f>
        <v>44611</v>
      </c>
      <c r="AM34" s="5">
        <f t="shared" si="662"/>
        <v>44615</v>
      </c>
      <c r="AN34" s="5">
        <f t="shared" si="663"/>
        <v>44663</v>
      </c>
      <c r="AO34" s="5">
        <f t="shared" ref="AO34" si="757">AP34-SAVtoDC</f>
        <v>44663</v>
      </c>
      <c r="AP34" s="5">
        <f t="shared" ref="AP34" si="758">AQ34-TransloadDays</f>
        <v>44668</v>
      </c>
      <c r="AQ34" s="5">
        <f t="shared" ref="AQ34" si="759">AR34-savannahrail</f>
        <v>44671</v>
      </c>
      <c r="AR34" s="12">
        <f t="shared" si="666"/>
        <v>44676</v>
      </c>
      <c r="AS34" s="24"/>
      <c r="AT34" s="5">
        <f t="shared" ref="AT34" si="760">AU34-ShipWindow</f>
        <v>44634</v>
      </c>
      <c r="AU34" s="5">
        <f t="shared" si="668"/>
        <v>44639</v>
      </c>
      <c r="AV34" s="28">
        <f t="shared" ref="AV34" si="761">AW34-OriginLoad</f>
        <v>44639</v>
      </c>
      <c r="AW34" s="5">
        <f t="shared" si="670"/>
        <v>44643</v>
      </c>
      <c r="AX34" s="5">
        <f t="shared" si="671"/>
        <v>44691</v>
      </c>
      <c r="AY34" s="5">
        <f t="shared" ref="AY34" si="762">AZ34-SAVtoDC</f>
        <v>44691</v>
      </c>
      <c r="AZ34" s="5">
        <f t="shared" ref="AZ34" si="763">BA34-TransloadDays</f>
        <v>44696</v>
      </c>
      <c r="BA34" s="5">
        <f t="shared" ref="BA34" si="764">BB34-savannahrail</f>
        <v>44699</v>
      </c>
      <c r="BB34" s="12">
        <f t="shared" si="674"/>
        <v>44704</v>
      </c>
      <c r="BC34" s="24"/>
      <c r="BD34" s="5">
        <f t="shared" ref="BD34" si="765">BE34-ShipWindow</f>
        <v>44662</v>
      </c>
      <c r="BE34" s="5">
        <f t="shared" si="676"/>
        <v>44667</v>
      </c>
      <c r="BF34" s="28">
        <f t="shared" ref="BF34" si="766">BG34-OriginLoad</f>
        <v>44667</v>
      </c>
      <c r="BG34" s="5">
        <f t="shared" si="678"/>
        <v>44671</v>
      </c>
      <c r="BH34" s="5">
        <f t="shared" si="679"/>
        <v>44719</v>
      </c>
      <c r="BI34" s="5">
        <f t="shared" ref="BI34" si="767">BJ34-SAVtoDC</f>
        <v>44719</v>
      </c>
      <c r="BJ34" s="5">
        <f t="shared" ref="BJ34" si="768">BK34-TransloadDays</f>
        <v>44724</v>
      </c>
      <c r="BK34" s="5">
        <f t="shared" ref="BK34" si="769">BL34-savannahrail</f>
        <v>44727</v>
      </c>
      <c r="BL34" s="12">
        <f t="shared" si="682"/>
        <v>44732</v>
      </c>
      <c r="BM34" s="24"/>
      <c r="BN34" s="5">
        <f t="shared" ref="BN34" si="770">BO34-ShipWindow</f>
        <v>44690</v>
      </c>
      <c r="BO34" s="5">
        <f t="shared" si="684"/>
        <v>44695</v>
      </c>
      <c r="BP34" s="28">
        <f t="shared" ref="BP34" si="771">BQ34-OriginLoad</f>
        <v>44695</v>
      </c>
      <c r="BQ34" s="5">
        <f t="shared" si="686"/>
        <v>44699</v>
      </c>
      <c r="BR34" s="5">
        <f t="shared" si="687"/>
        <v>44747</v>
      </c>
      <c r="BS34" s="5">
        <f t="shared" ref="BS34" si="772">BT34-SAVtoDC</f>
        <v>44747</v>
      </c>
      <c r="BT34" s="5">
        <f t="shared" ref="BT34" si="773">BU34-TransloadDays</f>
        <v>44752</v>
      </c>
      <c r="BU34" s="5">
        <f t="shared" ref="BU34" si="774">BV34-savannahrail</f>
        <v>44755</v>
      </c>
      <c r="BV34" s="12">
        <f t="shared" si="690"/>
        <v>44760</v>
      </c>
      <c r="BW34" s="24"/>
      <c r="BX34" s="5">
        <f t="shared" ref="BX34" si="775">BY34-ShipWindow</f>
        <v>44718</v>
      </c>
      <c r="BY34" s="5">
        <f t="shared" si="692"/>
        <v>44723</v>
      </c>
      <c r="BZ34" s="28">
        <f t="shared" ref="BZ34" si="776">CA34-OriginLoad</f>
        <v>44723</v>
      </c>
      <c r="CA34" s="5">
        <f t="shared" si="694"/>
        <v>44727</v>
      </c>
      <c r="CB34" s="5">
        <f t="shared" si="695"/>
        <v>44775</v>
      </c>
      <c r="CC34" s="5">
        <f t="shared" ref="CC34" si="777">CD34-SAVtoDC</f>
        <v>44775</v>
      </c>
      <c r="CD34" s="5">
        <f t="shared" ref="CD34" si="778">CE34-TransloadDays</f>
        <v>44780</v>
      </c>
      <c r="CE34" s="5">
        <f t="shared" ref="CE34" si="779">CF34-savannahrail</f>
        <v>44783</v>
      </c>
      <c r="CF34" s="12">
        <f t="shared" si="698"/>
        <v>44788</v>
      </c>
      <c r="CG34" s="24"/>
      <c r="CH34" s="5">
        <f t="shared" ref="CH34" si="780">CI34-ShipWindow</f>
        <v>44746</v>
      </c>
      <c r="CI34" s="5">
        <f t="shared" si="700"/>
        <v>44751</v>
      </c>
      <c r="CJ34" s="28">
        <f t="shared" ref="CJ34" si="781">CK34-OriginLoad</f>
        <v>44751</v>
      </c>
      <c r="CK34" s="5">
        <f t="shared" si="702"/>
        <v>44755</v>
      </c>
      <c r="CL34" s="5">
        <f t="shared" si="703"/>
        <v>44803</v>
      </c>
      <c r="CM34" s="5">
        <f t="shared" ref="CM34" si="782">CN34-SAVtoDC</f>
        <v>44803</v>
      </c>
      <c r="CN34" s="5">
        <f t="shared" ref="CN34" si="783">CO34-TransloadDays</f>
        <v>44808</v>
      </c>
      <c r="CO34" s="5">
        <f t="shared" ref="CO34" si="784">CP34-savannahrail</f>
        <v>44811</v>
      </c>
      <c r="CP34" s="12">
        <f t="shared" si="706"/>
        <v>44816</v>
      </c>
      <c r="CQ34" s="24"/>
      <c r="CR34" s="5">
        <f t="shared" ref="CR34" si="785">CS34-ShipWindow</f>
        <v>44774</v>
      </c>
      <c r="CS34" s="5">
        <f t="shared" si="708"/>
        <v>44779</v>
      </c>
      <c r="CT34" s="28">
        <f t="shared" ref="CT34" si="786">CU34-OriginLoad</f>
        <v>44779</v>
      </c>
      <c r="CU34" s="5">
        <f t="shared" si="710"/>
        <v>44783</v>
      </c>
      <c r="CV34" s="5">
        <f t="shared" si="711"/>
        <v>44831</v>
      </c>
      <c r="CW34" s="5">
        <f t="shared" ref="CW34" si="787">CX34-SAVtoDC</f>
        <v>44831</v>
      </c>
      <c r="CX34" s="5">
        <f t="shared" ref="CX34" si="788">CY34-TransloadDays</f>
        <v>44836</v>
      </c>
      <c r="CY34" s="5">
        <f t="shared" ref="CY34" si="789">CZ34-savannahrail</f>
        <v>44839</v>
      </c>
      <c r="CZ34" s="12">
        <f t="shared" si="714"/>
        <v>44844</v>
      </c>
      <c r="DA34" s="24"/>
      <c r="DB34" s="5">
        <f t="shared" ref="DB34" si="790">DC34-ShipWindow</f>
        <v>44802</v>
      </c>
      <c r="DC34" s="5">
        <f t="shared" si="716"/>
        <v>44807</v>
      </c>
      <c r="DD34" s="28">
        <f t="shared" ref="DD34" si="791">DE34-OriginLoad</f>
        <v>44807</v>
      </c>
      <c r="DE34" s="5">
        <f t="shared" si="718"/>
        <v>44811</v>
      </c>
      <c r="DF34" s="5">
        <f t="shared" si="719"/>
        <v>44859</v>
      </c>
      <c r="DG34" s="5">
        <f t="shared" ref="DG34" si="792">DH34-SAVtoDC</f>
        <v>44859</v>
      </c>
      <c r="DH34" s="5">
        <f t="shared" ref="DH34" si="793">DI34-TransloadDays</f>
        <v>44864</v>
      </c>
      <c r="DI34" s="5">
        <f t="shared" ref="DI34" si="794">DJ34-savannahrail</f>
        <v>44867</v>
      </c>
      <c r="DJ34" s="12">
        <f t="shared" si="722"/>
        <v>44872</v>
      </c>
      <c r="DK34" s="24"/>
      <c r="DL34" s="5">
        <f t="shared" ref="DL34" si="795">DM34-ShipWindow</f>
        <v>44830</v>
      </c>
      <c r="DM34" s="5">
        <f t="shared" si="724"/>
        <v>44835</v>
      </c>
      <c r="DN34" s="28">
        <f t="shared" ref="DN34" si="796">DO34-OriginLoad</f>
        <v>44835</v>
      </c>
      <c r="DO34" s="5">
        <f t="shared" si="726"/>
        <v>44839</v>
      </c>
      <c r="DP34" s="5">
        <f t="shared" si="727"/>
        <v>44887</v>
      </c>
      <c r="DQ34" s="5">
        <f t="shared" ref="DQ34" si="797">DR34-SAVtoDC</f>
        <v>44887</v>
      </c>
      <c r="DR34" s="5">
        <f t="shared" ref="DR34" si="798">DS34-TransloadDays</f>
        <v>44892</v>
      </c>
      <c r="DS34" s="5">
        <f t="shared" ref="DS34" si="799">DT34-savannahrail</f>
        <v>44895</v>
      </c>
      <c r="DT34" s="12">
        <f t="shared" si="730"/>
        <v>44900</v>
      </c>
      <c r="DU34" s="24"/>
      <c r="DV34" s="5">
        <f t="shared" ref="DV34" si="800">DW34-ShipWindow</f>
        <v>44858</v>
      </c>
      <c r="DW34" s="5">
        <f t="shared" si="732"/>
        <v>44863</v>
      </c>
      <c r="DX34" s="28">
        <f t="shared" ref="DX34" si="801">DY34-OriginLoad</f>
        <v>44863</v>
      </c>
      <c r="DY34" s="5">
        <f t="shared" si="734"/>
        <v>44867</v>
      </c>
      <c r="DZ34" s="5">
        <f t="shared" si="735"/>
        <v>44915</v>
      </c>
      <c r="EA34" s="5">
        <f t="shared" ref="EA34" si="802">EB34-SAVtoDC</f>
        <v>44915</v>
      </c>
      <c r="EB34" s="5">
        <f t="shared" ref="EB34" si="803">EC34-TransloadDays</f>
        <v>44920</v>
      </c>
      <c r="EC34" s="5">
        <f t="shared" ref="EC34" si="804">ED34-savannahrail</f>
        <v>44923</v>
      </c>
      <c r="ED34" s="12">
        <f t="shared" si="738"/>
        <v>44928</v>
      </c>
      <c r="EE34" s="24"/>
      <c r="EF34" s="37"/>
      <c r="EG34" s="37"/>
      <c r="EH34" s="37"/>
      <c r="EI34" s="37"/>
      <c r="EJ34" s="37"/>
      <c r="EK34" s="37"/>
    </row>
    <row r="35" spans="1:141" ht="11.25" customHeight="1">
      <c r="A35" s="4" t="s">
        <v>109</v>
      </c>
      <c r="B35" s="4" t="s">
        <v>110</v>
      </c>
      <c r="C35" s="3">
        <f t="shared" si="0"/>
        <v>33</v>
      </c>
      <c r="D35" s="49">
        <f t="shared" si="1"/>
        <v>55</v>
      </c>
      <c r="E35" s="41"/>
      <c r="F35" s="5">
        <f>G35-ShipWindow</f>
        <v>44537</v>
      </c>
      <c r="G35" s="5">
        <f t="shared" si="637"/>
        <v>44542</v>
      </c>
      <c r="H35" s="28">
        <f t="shared" si="638"/>
        <v>44542</v>
      </c>
      <c r="I35" s="5">
        <f t="shared" si="639"/>
        <v>44546</v>
      </c>
      <c r="J35" s="5">
        <f t="shared" si="640"/>
        <v>44579</v>
      </c>
      <c r="K35" s="5">
        <f t="shared" si="7"/>
        <v>44579</v>
      </c>
      <c r="L35" s="5">
        <f t="shared" si="641"/>
        <v>44584</v>
      </c>
      <c r="M35" s="5">
        <f t="shared" si="642"/>
        <v>44587</v>
      </c>
      <c r="N35" s="12">
        <f t="shared" si="10"/>
        <v>44592</v>
      </c>
      <c r="O35" s="24"/>
      <c r="P35" s="5">
        <f t="shared" si="643"/>
        <v>44565</v>
      </c>
      <c r="Q35" s="5">
        <f t="shared" si="644"/>
        <v>44570</v>
      </c>
      <c r="R35" s="28">
        <f t="shared" si="645"/>
        <v>44570</v>
      </c>
      <c r="S35" s="5">
        <f t="shared" si="646"/>
        <v>44574</v>
      </c>
      <c r="T35" s="5">
        <f t="shared" si="647"/>
        <v>44607</v>
      </c>
      <c r="U35" s="5">
        <f t="shared" si="16"/>
        <v>44607</v>
      </c>
      <c r="V35" s="5">
        <f t="shared" si="648"/>
        <v>44612</v>
      </c>
      <c r="W35" s="5">
        <f t="shared" si="649"/>
        <v>44615</v>
      </c>
      <c r="X35" s="12">
        <f t="shared" si="650"/>
        <v>44620</v>
      </c>
      <c r="Y35" s="24"/>
      <c r="Z35" s="5">
        <f t="shared" si="651"/>
        <v>44593</v>
      </c>
      <c r="AA35" s="5">
        <f t="shared" si="652"/>
        <v>44598</v>
      </c>
      <c r="AB35" s="28">
        <f t="shared" si="653"/>
        <v>44598</v>
      </c>
      <c r="AC35" s="5">
        <f t="shared" si="654"/>
        <v>44602</v>
      </c>
      <c r="AD35" s="5">
        <f t="shared" si="655"/>
        <v>44635</v>
      </c>
      <c r="AE35" s="5">
        <f t="shared" si="25"/>
        <v>44635</v>
      </c>
      <c r="AF35" s="5">
        <f t="shared" si="656"/>
        <v>44640</v>
      </c>
      <c r="AG35" s="5">
        <f t="shared" si="657"/>
        <v>44643</v>
      </c>
      <c r="AH35" s="12">
        <f t="shared" si="658"/>
        <v>44648</v>
      </c>
      <c r="AI35" s="24"/>
      <c r="AJ35" s="5">
        <f t="shared" si="659"/>
        <v>44621</v>
      </c>
      <c r="AK35" s="5">
        <f t="shared" si="660"/>
        <v>44626</v>
      </c>
      <c r="AL35" s="28">
        <f t="shared" si="661"/>
        <v>44626</v>
      </c>
      <c r="AM35" s="5">
        <f t="shared" si="662"/>
        <v>44630</v>
      </c>
      <c r="AN35" s="5">
        <f t="shared" si="663"/>
        <v>44663</v>
      </c>
      <c r="AO35" s="5">
        <f t="shared" si="34"/>
        <v>44663</v>
      </c>
      <c r="AP35" s="5">
        <f t="shared" si="664"/>
        <v>44668</v>
      </c>
      <c r="AQ35" s="5">
        <f t="shared" si="665"/>
        <v>44671</v>
      </c>
      <c r="AR35" s="12">
        <f t="shared" si="666"/>
        <v>44676</v>
      </c>
      <c r="AS35" s="24"/>
      <c r="AT35" s="5">
        <f t="shared" si="667"/>
        <v>44649</v>
      </c>
      <c r="AU35" s="5">
        <f t="shared" si="668"/>
        <v>44654</v>
      </c>
      <c r="AV35" s="28">
        <f t="shared" si="669"/>
        <v>44654</v>
      </c>
      <c r="AW35" s="5">
        <f t="shared" si="670"/>
        <v>44658</v>
      </c>
      <c r="AX35" s="5">
        <f t="shared" si="671"/>
        <v>44691</v>
      </c>
      <c r="AY35" s="5">
        <f t="shared" si="43"/>
        <v>44691</v>
      </c>
      <c r="AZ35" s="5">
        <f t="shared" si="672"/>
        <v>44696</v>
      </c>
      <c r="BA35" s="5">
        <f t="shared" si="673"/>
        <v>44699</v>
      </c>
      <c r="BB35" s="12">
        <f t="shared" si="674"/>
        <v>44704</v>
      </c>
      <c r="BC35" s="24"/>
      <c r="BD35" s="5">
        <f t="shared" si="675"/>
        <v>44677</v>
      </c>
      <c r="BE35" s="5">
        <f t="shared" si="676"/>
        <v>44682</v>
      </c>
      <c r="BF35" s="28">
        <f t="shared" si="677"/>
        <v>44682</v>
      </c>
      <c r="BG35" s="5">
        <f t="shared" si="678"/>
        <v>44686</v>
      </c>
      <c r="BH35" s="5">
        <f t="shared" si="679"/>
        <v>44719</v>
      </c>
      <c r="BI35" s="5">
        <f t="shared" si="52"/>
        <v>44719</v>
      </c>
      <c r="BJ35" s="5">
        <f t="shared" si="680"/>
        <v>44724</v>
      </c>
      <c r="BK35" s="5">
        <f t="shared" si="681"/>
        <v>44727</v>
      </c>
      <c r="BL35" s="12">
        <f t="shared" si="682"/>
        <v>44732</v>
      </c>
      <c r="BM35" s="24"/>
      <c r="BN35" s="5">
        <f t="shared" si="683"/>
        <v>44705</v>
      </c>
      <c r="BO35" s="5">
        <f t="shared" si="684"/>
        <v>44710</v>
      </c>
      <c r="BP35" s="28">
        <f t="shared" si="685"/>
        <v>44710</v>
      </c>
      <c r="BQ35" s="5">
        <f t="shared" si="686"/>
        <v>44714</v>
      </c>
      <c r="BR35" s="5">
        <f t="shared" si="687"/>
        <v>44747</v>
      </c>
      <c r="BS35" s="5">
        <f t="shared" si="61"/>
        <v>44747</v>
      </c>
      <c r="BT35" s="5">
        <f t="shared" si="688"/>
        <v>44752</v>
      </c>
      <c r="BU35" s="5">
        <f t="shared" si="689"/>
        <v>44755</v>
      </c>
      <c r="BV35" s="12">
        <f t="shared" si="690"/>
        <v>44760</v>
      </c>
      <c r="BW35" s="24"/>
      <c r="BX35" s="5">
        <f t="shared" si="691"/>
        <v>44733</v>
      </c>
      <c r="BY35" s="5">
        <f t="shared" si="692"/>
        <v>44738</v>
      </c>
      <c r="BZ35" s="28">
        <f t="shared" si="693"/>
        <v>44738</v>
      </c>
      <c r="CA35" s="5">
        <f t="shared" si="694"/>
        <v>44742</v>
      </c>
      <c r="CB35" s="5">
        <f t="shared" si="695"/>
        <v>44775</v>
      </c>
      <c r="CC35" s="5">
        <f t="shared" si="70"/>
        <v>44775</v>
      </c>
      <c r="CD35" s="5">
        <f t="shared" si="696"/>
        <v>44780</v>
      </c>
      <c r="CE35" s="5">
        <f t="shared" si="697"/>
        <v>44783</v>
      </c>
      <c r="CF35" s="12">
        <f t="shared" si="698"/>
        <v>44788</v>
      </c>
      <c r="CG35" s="24"/>
      <c r="CH35" s="5">
        <f t="shared" si="699"/>
        <v>44761</v>
      </c>
      <c r="CI35" s="5">
        <f t="shared" si="700"/>
        <v>44766</v>
      </c>
      <c r="CJ35" s="28">
        <f t="shared" si="701"/>
        <v>44766</v>
      </c>
      <c r="CK35" s="5">
        <f t="shared" si="702"/>
        <v>44770</v>
      </c>
      <c r="CL35" s="5">
        <f t="shared" si="703"/>
        <v>44803</v>
      </c>
      <c r="CM35" s="5">
        <f t="shared" si="79"/>
        <v>44803</v>
      </c>
      <c r="CN35" s="5">
        <f t="shared" si="704"/>
        <v>44808</v>
      </c>
      <c r="CO35" s="5">
        <f t="shared" si="705"/>
        <v>44811</v>
      </c>
      <c r="CP35" s="12">
        <f t="shared" si="706"/>
        <v>44816</v>
      </c>
      <c r="CQ35" s="24"/>
      <c r="CR35" s="5">
        <f t="shared" si="707"/>
        <v>44789</v>
      </c>
      <c r="CS35" s="5">
        <f t="shared" si="708"/>
        <v>44794</v>
      </c>
      <c r="CT35" s="28">
        <f t="shared" si="709"/>
        <v>44794</v>
      </c>
      <c r="CU35" s="5">
        <f t="shared" si="710"/>
        <v>44798</v>
      </c>
      <c r="CV35" s="5">
        <f t="shared" si="711"/>
        <v>44831</v>
      </c>
      <c r="CW35" s="5">
        <f t="shared" si="88"/>
        <v>44831</v>
      </c>
      <c r="CX35" s="5">
        <f t="shared" si="712"/>
        <v>44836</v>
      </c>
      <c r="CY35" s="5">
        <f t="shared" si="713"/>
        <v>44839</v>
      </c>
      <c r="CZ35" s="12">
        <f t="shared" si="714"/>
        <v>44844</v>
      </c>
      <c r="DA35" s="24"/>
      <c r="DB35" s="5">
        <f t="shared" si="715"/>
        <v>44817</v>
      </c>
      <c r="DC35" s="5">
        <f t="shared" si="716"/>
        <v>44822</v>
      </c>
      <c r="DD35" s="28">
        <f t="shared" si="717"/>
        <v>44822</v>
      </c>
      <c r="DE35" s="5">
        <f t="shared" si="718"/>
        <v>44826</v>
      </c>
      <c r="DF35" s="5">
        <f t="shared" si="719"/>
        <v>44859</v>
      </c>
      <c r="DG35" s="5">
        <f t="shared" si="97"/>
        <v>44859</v>
      </c>
      <c r="DH35" s="5">
        <f t="shared" si="720"/>
        <v>44864</v>
      </c>
      <c r="DI35" s="5">
        <f t="shared" si="721"/>
        <v>44867</v>
      </c>
      <c r="DJ35" s="12">
        <f t="shared" si="722"/>
        <v>44872</v>
      </c>
      <c r="DK35" s="24"/>
      <c r="DL35" s="5">
        <f t="shared" si="723"/>
        <v>44845</v>
      </c>
      <c r="DM35" s="5">
        <f t="shared" si="724"/>
        <v>44850</v>
      </c>
      <c r="DN35" s="28">
        <f t="shared" si="725"/>
        <v>44850</v>
      </c>
      <c r="DO35" s="5">
        <f t="shared" si="726"/>
        <v>44854</v>
      </c>
      <c r="DP35" s="5">
        <f t="shared" si="727"/>
        <v>44887</v>
      </c>
      <c r="DQ35" s="5">
        <f t="shared" si="106"/>
        <v>44887</v>
      </c>
      <c r="DR35" s="5">
        <f t="shared" si="728"/>
        <v>44892</v>
      </c>
      <c r="DS35" s="5">
        <f t="shared" si="729"/>
        <v>44895</v>
      </c>
      <c r="DT35" s="12">
        <f t="shared" si="730"/>
        <v>44900</v>
      </c>
      <c r="DU35" s="24"/>
      <c r="DV35" s="5">
        <f t="shared" si="731"/>
        <v>44873</v>
      </c>
      <c r="DW35" s="5">
        <f t="shared" si="732"/>
        <v>44878</v>
      </c>
      <c r="DX35" s="28">
        <f t="shared" si="733"/>
        <v>44878</v>
      </c>
      <c r="DY35" s="5">
        <f t="shared" si="734"/>
        <v>44882</v>
      </c>
      <c r="DZ35" s="5">
        <f t="shared" si="735"/>
        <v>44915</v>
      </c>
      <c r="EA35" s="5">
        <f t="shared" si="115"/>
        <v>44915</v>
      </c>
      <c r="EB35" s="5">
        <f t="shared" si="736"/>
        <v>44920</v>
      </c>
      <c r="EC35" s="5">
        <f t="shared" si="737"/>
        <v>44923</v>
      </c>
      <c r="ED35" s="12">
        <f t="shared" si="738"/>
        <v>44928</v>
      </c>
      <c r="EE35" s="24"/>
      <c r="EF35" s="37"/>
      <c r="EG35" s="37"/>
      <c r="EH35" s="37"/>
      <c r="EI35" s="37"/>
      <c r="EJ35" s="37"/>
      <c r="EK35" s="37"/>
    </row>
    <row r="36" spans="1:141" ht="11.25" customHeight="1">
      <c r="A36" s="4" t="s">
        <v>61</v>
      </c>
      <c r="B36" s="4" t="s">
        <v>62</v>
      </c>
      <c r="C36" s="3">
        <f t="shared" si="0"/>
        <v>44</v>
      </c>
      <c r="D36" s="49">
        <f t="shared" si="1"/>
        <v>66</v>
      </c>
      <c r="E36" s="41"/>
      <c r="F36" s="5">
        <f t="shared" ref="F36" si="805">G36-ShipWindow</f>
        <v>44526</v>
      </c>
      <c r="G36" s="5">
        <f t="shared" si="637"/>
        <v>44531</v>
      </c>
      <c r="H36" s="28">
        <f t="shared" ref="H36:H39" si="806">I36-OriginLoad</f>
        <v>44531</v>
      </c>
      <c r="I36" s="5">
        <f t="shared" si="639"/>
        <v>44535</v>
      </c>
      <c r="J36" s="5">
        <f t="shared" si="640"/>
        <v>44579</v>
      </c>
      <c r="K36" s="5">
        <f t="shared" si="7"/>
        <v>44579</v>
      </c>
      <c r="L36" s="5">
        <f t="shared" ref="L36:L39" si="807">M36-TransloadDays</f>
        <v>44584</v>
      </c>
      <c r="M36" s="5">
        <f t="shared" ref="M36:M39" si="808">N36-savannahrail</f>
        <v>44587</v>
      </c>
      <c r="N36" s="12">
        <f t="shared" si="10"/>
        <v>44592</v>
      </c>
      <c r="O36" s="24"/>
      <c r="P36" s="5">
        <f t="shared" ref="P36:P39" si="809">Q36-ShipWindow</f>
        <v>44554</v>
      </c>
      <c r="Q36" s="5">
        <f t="shared" si="644"/>
        <v>44559</v>
      </c>
      <c r="R36" s="28">
        <f t="shared" ref="R36:R39" si="810">S36-OriginLoad</f>
        <v>44559</v>
      </c>
      <c r="S36" s="5">
        <f t="shared" si="646"/>
        <v>44563</v>
      </c>
      <c r="T36" s="5">
        <f t="shared" si="647"/>
        <v>44607</v>
      </c>
      <c r="U36" s="5">
        <f t="shared" si="16"/>
        <v>44607</v>
      </c>
      <c r="V36" s="5">
        <f t="shared" ref="V36:V39" si="811">W36-TransloadDays</f>
        <v>44612</v>
      </c>
      <c r="W36" s="5">
        <f t="shared" ref="W36:W39" si="812">X36-savannahrail</f>
        <v>44615</v>
      </c>
      <c r="X36" s="12">
        <f t="shared" si="650"/>
        <v>44620</v>
      </c>
      <c r="Y36" s="24"/>
      <c r="Z36" s="5">
        <f t="shared" ref="Z36:Z39" si="813">AA36-ShipWindow</f>
        <v>44582</v>
      </c>
      <c r="AA36" s="5">
        <f t="shared" si="652"/>
        <v>44587</v>
      </c>
      <c r="AB36" s="28">
        <f t="shared" ref="AB36:AB39" si="814">AC36-OriginLoad</f>
        <v>44587</v>
      </c>
      <c r="AC36" s="5">
        <f t="shared" si="654"/>
        <v>44591</v>
      </c>
      <c r="AD36" s="5">
        <f t="shared" si="655"/>
        <v>44635</v>
      </c>
      <c r="AE36" s="5">
        <f t="shared" si="25"/>
        <v>44635</v>
      </c>
      <c r="AF36" s="5">
        <f t="shared" ref="AF36:AF39" si="815">AG36-TransloadDays</f>
        <v>44640</v>
      </c>
      <c r="AG36" s="5">
        <f t="shared" ref="AG36:AG39" si="816">AH36-savannahrail</f>
        <v>44643</v>
      </c>
      <c r="AH36" s="12">
        <f t="shared" si="658"/>
        <v>44648</v>
      </c>
      <c r="AI36" s="24"/>
      <c r="AJ36" s="5">
        <f t="shared" ref="AJ36:AJ39" si="817">AK36-ShipWindow</f>
        <v>44610</v>
      </c>
      <c r="AK36" s="5">
        <f t="shared" si="660"/>
        <v>44615</v>
      </c>
      <c r="AL36" s="28">
        <f t="shared" ref="AL36:AL39" si="818">AM36-OriginLoad</f>
        <v>44615</v>
      </c>
      <c r="AM36" s="5">
        <f t="shared" si="662"/>
        <v>44619</v>
      </c>
      <c r="AN36" s="5">
        <f t="shared" si="663"/>
        <v>44663</v>
      </c>
      <c r="AO36" s="5">
        <f t="shared" si="34"/>
        <v>44663</v>
      </c>
      <c r="AP36" s="5">
        <f t="shared" ref="AP36:AP39" si="819">AQ36-TransloadDays</f>
        <v>44668</v>
      </c>
      <c r="AQ36" s="5">
        <f t="shared" ref="AQ36:AQ39" si="820">AR36-savannahrail</f>
        <v>44671</v>
      </c>
      <c r="AR36" s="12">
        <f t="shared" si="666"/>
        <v>44676</v>
      </c>
      <c r="AS36" s="24"/>
      <c r="AT36" s="5">
        <f t="shared" ref="AT36:AT39" si="821">AU36-ShipWindow</f>
        <v>44638</v>
      </c>
      <c r="AU36" s="5">
        <f t="shared" si="668"/>
        <v>44643</v>
      </c>
      <c r="AV36" s="28">
        <f t="shared" ref="AV36:AV39" si="822">AW36-OriginLoad</f>
        <v>44643</v>
      </c>
      <c r="AW36" s="5">
        <f t="shared" si="670"/>
        <v>44647</v>
      </c>
      <c r="AX36" s="5">
        <f t="shared" si="671"/>
        <v>44691</v>
      </c>
      <c r="AY36" s="5">
        <f t="shared" si="43"/>
        <v>44691</v>
      </c>
      <c r="AZ36" s="5">
        <f t="shared" ref="AZ36:AZ39" si="823">BA36-TransloadDays</f>
        <v>44696</v>
      </c>
      <c r="BA36" s="5">
        <f t="shared" ref="BA36:BA39" si="824">BB36-savannahrail</f>
        <v>44699</v>
      </c>
      <c r="BB36" s="12">
        <f t="shared" si="674"/>
        <v>44704</v>
      </c>
      <c r="BC36" s="24"/>
      <c r="BD36" s="5">
        <f t="shared" ref="BD36:BD39" si="825">BE36-ShipWindow</f>
        <v>44666</v>
      </c>
      <c r="BE36" s="5">
        <f t="shared" si="676"/>
        <v>44671</v>
      </c>
      <c r="BF36" s="28">
        <f t="shared" ref="BF36:BF39" si="826">BG36-OriginLoad</f>
        <v>44671</v>
      </c>
      <c r="BG36" s="5">
        <f t="shared" si="678"/>
        <v>44675</v>
      </c>
      <c r="BH36" s="5">
        <f t="shared" si="679"/>
        <v>44719</v>
      </c>
      <c r="BI36" s="5">
        <f t="shared" si="52"/>
        <v>44719</v>
      </c>
      <c r="BJ36" s="5">
        <f t="shared" ref="BJ36:BJ39" si="827">BK36-TransloadDays</f>
        <v>44724</v>
      </c>
      <c r="BK36" s="5">
        <f t="shared" ref="BK36:BK39" si="828">BL36-savannahrail</f>
        <v>44727</v>
      </c>
      <c r="BL36" s="12">
        <f t="shared" si="682"/>
        <v>44732</v>
      </c>
      <c r="BM36" s="24"/>
      <c r="BN36" s="5">
        <f t="shared" ref="BN36:BN39" si="829">BO36-ShipWindow</f>
        <v>44694</v>
      </c>
      <c r="BO36" s="5">
        <f t="shared" si="684"/>
        <v>44699</v>
      </c>
      <c r="BP36" s="28">
        <f t="shared" ref="BP36:BP39" si="830">BQ36-OriginLoad</f>
        <v>44699</v>
      </c>
      <c r="BQ36" s="5">
        <f t="shared" si="686"/>
        <v>44703</v>
      </c>
      <c r="BR36" s="5">
        <f t="shared" si="687"/>
        <v>44747</v>
      </c>
      <c r="BS36" s="5">
        <f t="shared" si="61"/>
        <v>44747</v>
      </c>
      <c r="BT36" s="5">
        <f t="shared" ref="BT36:BT39" si="831">BU36-TransloadDays</f>
        <v>44752</v>
      </c>
      <c r="BU36" s="5">
        <f t="shared" ref="BU36:BU39" si="832">BV36-savannahrail</f>
        <v>44755</v>
      </c>
      <c r="BV36" s="12">
        <f t="shared" si="690"/>
        <v>44760</v>
      </c>
      <c r="BW36" s="24"/>
      <c r="BX36" s="5">
        <f t="shared" ref="BX36:BX39" si="833">BY36-ShipWindow</f>
        <v>44722</v>
      </c>
      <c r="BY36" s="5">
        <f t="shared" si="692"/>
        <v>44727</v>
      </c>
      <c r="BZ36" s="28">
        <f t="shared" ref="BZ36:BZ39" si="834">CA36-OriginLoad</f>
        <v>44727</v>
      </c>
      <c r="CA36" s="5">
        <f t="shared" si="694"/>
        <v>44731</v>
      </c>
      <c r="CB36" s="5">
        <f t="shared" si="695"/>
        <v>44775</v>
      </c>
      <c r="CC36" s="5">
        <f t="shared" si="70"/>
        <v>44775</v>
      </c>
      <c r="CD36" s="5">
        <f t="shared" ref="CD36:CD39" si="835">CE36-TransloadDays</f>
        <v>44780</v>
      </c>
      <c r="CE36" s="5">
        <f t="shared" ref="CE36:CE39" si="836">CF36-savannahrail</f>
        <v>44783</v>
      </c>
      <c r="CF36" s="12">
        <f t="shared" si="698"/>
        <v>44788</v>
      </c>
      <c r="CG36" s="24"/>
      <c r="CH36" s="5">
        <f t="shared" ref="CH36:CH39" si="837">CI36-ShipWindow</f>
        <v>44750</v>
      </c>
      <c r="CI36" s="5">
        <f t="shared" si="700"/>
        <v>44755</v>
      </c>
      <c r="CJ36" s="28">
        <f t="shared" ref="CJ36:CJ39" si="838">CK36-OriginLoad</f>
        <v>44755</v>
      </c>
      <c r="CK36" s="5">
        <f t="shared" si="702"/>
        <v>44759</v>
      </c>
      <c r="CL36" s="5">
        <f t="shared" si="703"/>
        <v>44803</v>
      </c>
      <c r="CM36" s="5">
        <f t="shared" si="79"/>
        <v>44803</v>
      </c>
      <c r="CN36" s="5">
        <f t="shared" ref="CN36:CN39" si="839">CO36-TransloadDays</f>
        <v>44808</v>
      </c>
      <c r="CO36" s="5">
        <f t="shared" ref="CO36:CO39" si="840">CP36-savannahrail</f>
        <v>44811</v>
      </c>
      <c r="CP36" s="12">
        <f t="shared" si="706"/>
        <v>44816</v>
      </c>
      <c r="CQ36" s="24"/>
      <c r="CR36" s="5">
        <f t="shared" ref="CR36:CR39" si="841">CS36-ShipWindow</f>
        <v>44778</v>
      </c>
      <c r="CS36" s="5">
        <f t="shared" si="708"/>
        <v>44783</v>
      </c>
      <c r="CT36" s="28">
        <f t="shared" ref="CT36:CT39" si="842">CU36-OriginLoad</f>
        <v>44783</v>
      </c>
      <c r="CU36" s="5">
        <f t="shared" si="710"/>
        <v>44787</v>
      </c>
      <c r="CV36" s="5">
        <f t="shared" si="711"/>
        <v>44831</v>
      </c>
      <c r="CW36" s="5">
        <f t="shared" si="88"/>
        <v>44831</v>
      </c>
      <c r="CX36" s="5">
        <f t="shared" ref="CX36:CX39" si="843">CY36-TransloadDays</f>
        <v>44836</v>
      </c>
      <c r="CY36" s="5">
        <f t="shared" ref="CY36:CY39" si="844">CZ36-savannahrail</f>
        <v>44839</v>
      </c>
      <c r="CZ36" s="12">
        <f t="shared" si="714"/>
        <v>44844</v>
      </c>
      <c r="DA36" s="24"/>
      <c r="DB36" s="5">
        <f t="shared" ref="DB36:DB39" si="845">DC36-ShipWindow</f>
        <v>44806</v>
      </c>
      <c r="DC36" s="5">
        <f t="shared" si="716"/>
        <v>44811</v>
      </c>
      <c r="DD36" s="28">
        <f t="shared" ref="DD36:DD39" si="846">DE36-OriginLoad</f>
        <v>44811</v>
      </c>
      <c r="DE36" s="5">
        <f t="shared" si="718"/>
        <v>44815</v>
      </c>
      <c r="DF36" s="5">
        <f t="shared" si="719"/>
        <v>44859</v>
      </c>
      <c r="DG36" s="5">
        <f t="shared" si="97"/>
        <v>44859</v>
      </c>
      <c r="DH36" s="5">
        <f t="shared" ref="DH36:DH39" si="847">DI36-TransloadDays</f>
        <v>44864</v>
      </c>
      <c r="DI36" s="5">
        <f t="shared" ref="DI36:DI39" si="848">DJ36-savannahrail</f>
        <v>44867</v>
      </c>
      <c r="DJ36" s="12">
        <f t="shared" si="722"/>
        <v>44872</v>
      </c>
      <c r="DK36" s="24"/>
      <c r="DL36" s="5">
        <f t="shared" ref="DL36:DL39" si="849">DM36-ShipWindow</f>
        <v>44834</v>
      </c>
      <c r="DM36" s="5">
        <f t="shared" si="724"/>
        <v>44839</v>
      </c>
      <c r="DN36" s="28">
        <f t="shared" ref="DN36:DN39" si="850">DO36-OriginLoad</f>
        <v>44839</v>
      </c>
      <c r="DO36" s="5">
        <f t="shared" si="726"/>
        <v>44843</v>
      </c>
      <c r="DP36" s="5">
        <f t="shared" si="727"/>
        <v>44887</v>
      </c>
      <c r="DQ36" s="5">
        <f t="shared" si="106"/>
        <v>44887</v>
      </c>
      <c r="DR36" s="5">
        <f t="shared" ref="DR36:DR39" si="851">DS36-TransloadDays</f>
        <v>44892</v>
      </c>
      <c r="DS36" s="5">
        <f t="shared" ref="DS36:DS39" si="852">DT36-savannahrail</f>
        <v>44895</v>
      </c>
      <c r="DT36" s="12">
        <f t="shared" si="730"/>
        <v>44900</v>
      </c>
      <c r="DU36" s="24"/>
      <c r="DV36" s="5">
        <f t="shared" ref="DV36:DV39" si="853">DW36-ShipWindow</f>
        <v>44862</v>
      </c>
      <c r="DW36" s="5">
        <f t="shared" si="732"/>
        <v>44867</v>
      </c>
      <c r="DX36" s="28">
        <f t="shared" ref="DX36:DX39" si="854">DY36-OriginLoad</f>
        <v>44867</v>
      </c>
      <c r="DY36" s="5">
        <f t="shared" si="734"/>
        <v>44871</v>
      </c>
      <c r="DZ36" s="5">
        <f t="shared" si="735"/>
        <v>44915</v>
      </c>
      <c r="EA36" s="5">
        <f t="shared" si="115"/>
        <v>44915</v>
      </c>
      <c r="EB36" s="5">
        <f t="shared" ref="EB36:EB39" si="855">EC36-TransloadDays</f>
        <v>44920</v>
      </c>
      <c r="EC36" s="5">
        <f t="shared" ref="EC36:EC39" si="856">ED36-savannahrail</f>
        <v>44923</v>
      </c>
      <c r="ED36" s="12">
        <f t="shared" si="738"/>
        <v>44928</v>
      </c>
      <c r="EE36" s="24"/>
      <c r="EF36" s="37"/>
      <c r="EG36" s="37"/>
      <c r="EH36" s="37"/>
      <c r="EI36" s="37"/>
      <c r="EJ36" s="37"/>
      <c r="EK36" s="37"/>
    </row>
    <row r="37" spans="1:141" ht="11.25" customHeight="1">
      <c r="A37" s="4" t="s">
        <v>97</v>
      </c>
      <c r="B37" s="4" t="s">
        <v>98</v>
      </c>
      <c r="C37" s="3">
        <f t="shared" si="0"/>
        <v>18</v>
      </c>
      <c r="D37" s="49">
        <f t="shared" si="1"/>
        <v>40</v>
      </c>
      <c r="E37" s="41"/>
      <c r="F37" s="5">
        <f>G37-ShipWindow</f>
        <v>44552</v>
      </c>
      <c r="G37" s="5">
        <f t="shared" si="637"/>
        <v>44557</v>
      </c>
      <c r="H37" s="28">
        <f t="shared" si="806"/>
        <v>44557</v>
      </c>
      <c r="I37" s="5">
        <f t="shared" si="639"/>
        <v>44561</v>
      </c>
      <c r="J37" s="5">
        <f t="shared" si="640"/>
        <v>44579</v>
      </c>
      <c r="K37" s="5">
        <f t="shared" si="7"/>
        <v>44579</v>
      </c>
      <c r="L37" s="5">
        <f t="shared" si="807"/>
        <v>44584</v>
      </c>
      <c r="M37" s="5">
        <f t="shared" si="808"/>
        <v>44587</v>
      </c>
      <c r="N37" s="12">
        <f t="shared" si="10"/>
        <v>44592</v>
      </c>
      <c r="O37" s="24"/>
      <c r="P37" s="5">
        <f t="shared" si="809"/>
        <v>44580</v>
      </c>
      <c r="Q37" s="5">
        <f t="shared" si="644"/>
        <v>44585</v>
      </c>
      <c r="R37" s="28">
        <f t="shared" si="810"/>
        <v>44585</v>
      </c>
      <c r="S37" s="5">
        <f t="shared" si="646"/>
        <v>44589</v>
      </c>
      <c r="T37" s="5">
        <f t="shared" si="647"/>
        <v>44607</v>
      </c>
      <c r="U37" s="5">
        <f t="shared" si="16"/>
        <v>44607</v>
      </c>
      <c r="V37" s="5">
        <f t="shared" si="811"/>
        <v>44612</v>
      </c>
      <c r="W37" s="5">
        <f t="shared" si="812"/>
        <v>44615</v>
      </c>
      <c r="X37" s="12">
        <f t="shared" si="650"/>
        <v>44620</v>
      </c>
      <c r="Y37" s="24"/>
      <c r="Z37" s="5">
        <f t="shared" si="813"/>
        <v>44608</v>
      </c>
      <c r="AA37" s="5">
        <f t="shared" si="652"/>
        <v>44613</v>
      </c>
      <c r="AB37" s="28">
        <f t="shared" si="814"/>
        <v>44613</v>
      </c>
      <c r="AC37" s="5">
        <f t="shared" si="654"/>
        <v>44617</v>
      </c>
      <c r="AD37" s="5">
        <f t="shared" si="655"/>
        <v>44635</v>
      </c>
      <c r="AE37" s="5">
        <f t="shared" si="25"/>
        <v>44635</v>
      </c>
      <c r="AF37" s="5">
        <f t="shared" si="815"/>
        <v>44640</v>
      </c>
      <c r="AG37" s="5">
        <f t="shared" si="816"/>
        <v>44643</v>
      </c>
      <c r="AH37" s="12">
        <f t="shared" si="658"/>
        <v>44648</v>
      </c>
      <c r="AI37" s="24"/>
      <c r="AJ37" s="5">
        <f t="shared" si="817"/>
        <v>44636</v>
      </c>
      <c r="AK37" s="5">
        <f t="shared" si="660"/>
        <v>44641</v>
      </c>
      <c r="AL37" s="28">
        <f t="shared" si="818"/>
        <v>44641</v>
      </c>
      <c r="AM37" s="5">
        <f t="shared" si="662"/>
        <v>44645</v>
      </c>
      <c r="AN37" s="5">
        <f t="shared" si="663"/>
        <v>44663</v>
      </c>
      <c r="AO37" s="5">
        <f t="shared" si="34"/>
        <v>44663</v>
      </c>
      <c r="AP37" s="5">
        <f t="shared" si="819"/>
        <v>44668</v>
      </c>
      <c r="AQ37" s="5">
        <f t="shared" si="820"/>
        <v>44671</v>
      </c>
      <c r="AR37" s="12">
        <f t="shared" si="666"/>
        <v>44676</v>
      </c>
      <c r="AS37" s="24"/>
      <c r="AT37" s="5">
        <f t="shared" si="821"/>
        <v>44664</v>
      </c>
      <c r="AU37" s="5">
        <f t="shared" si="668"/>
        <v>44669</v>
      </c>
      <c r="AV37" s="28">
        <f t="shared" si="822"/>
        <v>44669</v>
      </c>
      <c r="AW37" s="5">
        <f t="shared" si="670"/>
        <v>44673</v>
      </c>
      <c r="AX37" s="5">
        <f t="shared" si="671"/>
        <v>44691</v>
      </c>
      <c r="AY37" s="5">
        <f t="shared" si="43"/>
        <v>44691</v>
      </c>
      <c r="AZ37" s="5">
        <f t="shared" si="823"/>
        <v>44696</v>
      </c>
      <c r="BA37" s="5">
        <f t="shared" si="824"/>
        <v>44699</v>
      </c>
      <c r="BB37" s="12">
        <f t="shared" si="674"/>
        <v>44704</v>
      </c>
      <c r="BC37" s="24"/>
      <c r="BD37" s="5">
        <f t="shared" si="825"/>
        <v>44692</v>
      </c>
      <c r="BE37" s="5">
        <f t="shared" si="676"/>
        <v>44697</v>
      </c>
      <c r="BF37" s="28">
        <f t="shared" si="826"/>
        <v>44697</v>
      </c>
      <c r="BG37" s="5">
        <f t="shared" si="678"/>
        <v>44701</v>
      </c>
      <c r="BH37" s="5">
        <f t="shared" si="679"/>
        <v>44719</v>
      </c>
      <c r="BI37" s="5">
        <f t="shared" si="52"/>
        <v>44719</v>
      </c>
      <c r="BJ37" s="5">
        <f t="shared" si="827"/>
        <v>44724</v>
      </c>
      <c r="BK37" s="5">
        <f t="shared" si="828"/>
        <v>44727</v>
      </c>
      <c r="BL37" s="12">
        <f t="shared" si="682"/>
        <v>44732</v>
      </c>
      <c r="BM37" s="24"/>
      <c r="BN37" s="5">
        <f t="shared" si="829"/>
        <v>44720</v>
      </c>
      <c r="BO37" s="5">
        <f t="shared" si="684"/>
        <v>44725</v>
      </c>
      <c r="BP37" s="28">
        <f t="shared" si="830"/>
        <v>44725</v>
      </c>
      <c r="BQ37" s="5">
        <f t="shared" si="686"/>
        <v>44729</v>
      </c>
      <c r="BR37" s="5">
        <f t="shared" si="687"/>
        <v>44747</v>
      </c>
      <c r="BS37" s="5">
        <f t="shared" si="61"/>
        <v>44747</v>
      </c>
      <c r="BT37" s="5">
        <f t="shared" si="831"/>
        <v>44752</v>
      </c>
      <c r="BU37" s="5">
        <f t="shared" si="832"/>
        <v>44755</v>
      </c>
      <c r="BV37" s="12">
        <f t="shared" si="690"/>
        <v>44760</v>
      </c>
      <c r="BW37" s="24"/>
      <c r="BX37" s="5">
        <f t="shared" si="833"/>
        <v>44748</v>
      </c>
      <c r="BY37" s="5">
        <f t="shared" si="692"/>
        <v>44753</v>
      </c>
      <c r="BZ37" s="28">
        <f t="shared" si="834"/>
        <v>44753</v>
      </c>
      <c r="CA37" s="5">
        <f t="shared" si="694"/>
        <v>44757</v>
      </c>
      <c r="CB37" s="5">
        <f t="shared" si="695"/>
        <v>44775</v>
      </c>
      <c r="CC37" s="5">
        <f t="shared" si="70"/>
        <v>44775</v>
      </c>
      <c r="CD37" s="5">
        <f t="shared" si="835"/>
        <v>44780</v>
      </c>
      <c r="CE37" s="5">
        <f t="shared" si="836"/>
        <v>44783</v>
      </c>
      <c r="CF37" s="12">
        <f t="shared" si="698"/>
        <v>44788</v>
      </c>
      <c r="CG37" s="24"/>
      <c r="CH37" s="5">
        <f t="shared" si="837"/>
        <v>44776</v>
      </c>
      <c r="CI37" s="5">
        <f t="shared" si="700"/>
        <v>44781</v>
      </c>
      <c r="CJ37" s="28">
        <f t="shared" si="838"/>
        <v>44781</v>
      </c>
      <c r="CK37" s="5">
        <f t="shared" si="702"/>
        <v>44785</v>
      </c>
      <c r="CL37" s="5">
        <f t="shared" si="703"/>
        <v>44803</v>
      </c>
      <c r="CM37" s="5">
        <f t="shared" si="79"/>
        <v>44803</v>
      </c>
      <c r="CN37" s="5">
        <f t="shared" si="839"/>
        <v>44808</v>
      </c>
      <c r="CO37" s="5">
        <f t="shared" si="840"/>
        <v>44811</v>
      </c>
      <c r="CP37" s="12">
        <f t="shared" si="706"/>
        <v>44816</v>
      </c>
      <c r="CQ37" s="24"/>
      <c r="CR37" s="5">
        <f t="shared" si="841"/>
        <v>44804</v>
      </c>
      <c r="CS37" s="5">
        <f t="shared" si="708"/>
        <v>44809</v>
      </c>
      <c r="CT37" s="28">
        <f t="shared" si="842"/>
        <v>44809</v>
      </c>
      <c r="CU37" s="5">
        <f t="shared" si="710"/>
        <v>44813</v>
      </c>
      <c r="CV37" s="5">
        <f t="shared" si="711"/>
        <v>44831</v>
      </c>
      <c r="CW37" s="5">
        <f t="shared" si="88"/>
        <v>44831</v>
      </c>
      <c r="CX37" s="5">
        <f t="shared" si="843"/>
        <v>44836</v>
      </c>
      <c r="CY37" s="5">
        <f t="shared" si="844"/>
        <v>44839</v>
      </c>
      <c r="CZ37" s="12">
        <f t="shared" si="714"/>
        <v>44844</v>
      </c>
      <c r="DA37" s="24"/>
      <c r="DB37" s="5">
        <f t="shared" si="845"/>
        <v>44832</v>
      </c>
      <c r="DC37" s="5">
        <f t="shared" si="716"/>
        <v>44837</v>
      </c>
      <c r="DD37" s="28">
        <f t="shared" si="846"/>
        <v>44837</v>
      </c>
      <c r="DE37" s="5">
        <f t="shared" si="718"/>
        <v>44841</v>
      </c>
      <c r="DF37" s="5">
        <f t="shared" si="719"/>
        <v>44859</v>
      </c>
      <c r="DG37" s="5">
        <f t="shared" si="97"/>
        <v>44859</v>
      </c>
      <c r="DH37" s="5">
        <f t="shared" si="847"/>
        <v>44864</v>
      </c>
      <c r="DI37" s="5">
        <f t="shared" si="848"/>
        <v>44867</v>
      </c>
      <c r="DJ37" s="12">
        <f t="shared" si="722"/>
        <v>44872</v>
      </c>
      <c r="DK37" s="24"/>
      <c r="DL37" s="5">
        <f t="shared" si="849"/>
        <v>44860</v>
      </c>
      <c r="DM37" s="5">
        <f t="shared" si="724"/>
        <v>44865</v>
      </c>
      <c r="DN37" s="28">
        <f t="shared" si="850"/>
        <v>44865</v>
      </c>
      <c r="DO37" s="5">
        <f t="shared" si="726"/>
        <v>44869</v>
      </c>
      <c r="DP37" s="5">
        <f t="shared" si="727"/>
        <v>44887</v>
      </c>
      <c r="DQ37" s="5">
        <f t="shared" si="106"/>
        <v>44887</v>
      </c>
      <c r="DR37" s="5">
        <f t="shared" si="851"/>
        <v>44892</v>
      </c>
      <c r="DS37" s="5">
        <f t="shared" si="852"/>
        <v>44895</v>
      </c>
      <c r="DT37" s="12">
        <f t="shared" si="730"/>
        <v>44900</v>
      </c>
      <c r="DU37" s="24"/>
      <c r="DV37" s="5">
        <f t="shared" si="853"/>
        <v>44888</v>
      </c>
      <c r="DW37" s="5">
        <f t="shared" si="732"/>
        <v>44893</v>
      </c>
      <c r="DX37" s="28">
        <f t="shared" si="854"/>
        <v>44893</v>
      </c>
      <c r="DY37" s="5">
        <f t="shared" si="734"/>
        <v>44897</v>
      </c>
      <c r="DZ37" s="5">
        <f t="shared" si="735"/>
        <v>44915</v>
      </c>
      <c r="EA37" s="5">
        <f t="shared" si="115"/>
        <v>44915</v>
      </c>
      <c r="EB37" s="5">
        <f t="shared" si="855"/>
        <v>44920</v>
      </c>
      <c r="EC37" s="5">
        <f t="shared" si="856"/>
        <v>44923</v>
      </c>
      <c r="ED37" s="12">
        <f t="shared" si="738"/>
        <v>44928</v>
      </c>
      <c r="EE37" s="24"/>
      <c r="EF37" s="37"/>
      <c r="EG37" s="37"/>
      <c r="EH37" s="37"/>
      <c r="EI37" s="37"/>
      <c r="EJ37" s="37"/>
      <c r="EK37" s="37"/>
    </row>
    <row r="38" spans="1:141" ht="11.25" customHeight="1">
      <c r="A38" s="4" t="s">
        <v>140</v>
      </c>
      <c r="B38" s="4" t="s">
        <v>98</v>
      </c>
      <c r="C38" s="3" t="e">
        <f t="shared" si="0"/>
        <v>#N/A</v>
      </c>
      <c r="D38" s="49" t="e">
        <f t="shared" si="1"/>
        <v>#N/A</v>
      </c>
      <c r="E38" s="41"/>
      <c r="F38" s="5" t="e">
        <f>G38-ShipWindow</f>
        <v>#N/A</v>
      </c>
      <c r="G38" s="5" t="e">
        <f t="shared" si="637"/>
        <v>#N/A</v>
      </c>
      <c r="H38" s="28" t="e">
        <f t="shared" si="806"/>
        <v>#N/A</v>
      </c>
      <c r="I38" s="5" t="e">
        <f t="shared" si="639"/>
        <v>#N/A</v>
      </c>
      <c r="J38" s="5">
        <f t="shared" si="640"/>
        <v>44579</v>
      </c>
      <c r="K38" s="5">
        <f t="shared" si="7"/>
        <v>44579</v>
      </c>
      <c r="L38" s="5">
        <f t="shared" si="807"/>
        <v>44584</v>
      </c>
      <c r="M38" s="5">
        <f t="shared" si="808"/>
        <v>44587</v>
      </c>
      <c r="N38" s="12">
        <f t="shared" si="10"/>
        <v>44592</v>
      </c>
      <c r="O38" s="24"/>
      <c r="P38" s="5" t="e">
        <f t="shared" si="809"/>
        <v>#N/A</v>
      </c>
      <c r="Q38" s="5" t="e">
        <f t="shared" si="644"/>
        <v>#N/A</v>
      </c>
      <c r="R38" s="28" t="e">
        <f t="shared" si="810"/>
        <v>#N/A</v>
      </c>
      <c r="S38" s="5" t="e">
        <f t="shared" si="646"/>
        <v>#N/A</v>
      </c>
      <c r="T38" s="5">
        <f t="shared" si="647"/>
        <v>44607</v>
      </c>
      <c r="U38" s="5">
        <f t="shared" si="16"/>
        <v>44607</v>
      </c>
      <c r="V38" s="5">
        <f t="shared" si="811"/>
        <v>44612</v>
      </c>
      <c r="W38" s="5">
        <f t="shared" si="812"/>
        <v>44615</v>
      </c>
      <c r="X38" s="12">
        <f t="shared" si="650"/>
        <v>44620</v>
      </c>
      <c r="Y38" s="24"/>
      <c r="Z38" s="5" t="e">
        <f t="shared" si="813"/>
        <v>#N/A</v>
      </c>
      <c r="AA38" s="5" t="e">
        <f t="shared" si="652"/>
        <v>#N/A</v>
      </c>
      <c r="AB38" s="28" t="e">
        <f t="shared" si="814"/>
        <v>#N/A</v>
      </c>
      <c r="AC38" s="5" t="e">
        <f t="shared" si="654"/>
        <v>#N/A</v>
      </c>
      <c r="AD38" s="5">
        <f t="shared" si="655"/>
        <v>44635</v>
      </c>
      <c r="AE38" s="5">
        <f t="shared" si="25"/>
        <v>44635</v>
      </c>
      <c r="AF38" s="5">
        <f t="shared" si="815"/>
        <v>44640</v>
      </c>
      <c r="AG38" s="5">
        <f t="shared" si="816"/>
        <v>44643</v>
      </c>
      <c r="AH38" s="12">
        <f t="shared" si="658"/>
        <v>44648</v>
      </c>
      <c r="AI38" s="24"/>
      <c r="AJ38" s="5" t="e">
        <f t="shared" si="817"/>
        <v>#N/A</v>
      </c>
      <c r="AK38" s="5" t="e">
        <f t="shared" si="660"/>
        <v>#N/A</v>
      </c>
      <c r="AL38" s="28" t="e">
        <f t="shared" si="818"/>
        <v>#N/A</v>
      </c>
      <c r="AM38" s="5" t="e">
        <f t="shared" si="662"/>
        <v>#N/A</v>
      </c>
      <c r="AN38" s="5">
        <f t="shared" si="663"/>
        <v>44663</v>
      </c>
      <c r="AO38" s="5">
        <f t="shared" si="34"/>
        <v>44663</v>
      </c>
      <c r="AP38" s="5">
        <f t="shared" si="819"/>
        <v>44668</v>
      </c>
      <c r="AQ38" s="5">
        <f t="shared" si="820"/>
        <v>44671</v>
      </c>
      <c r="AR38" s="12">
        <f t="shared" si="666"/>
        <v>44676</v>
      </c>
      <c r="AS38" s="24"/>
      <c r="AT38" s="5" t="e">
        <f t="shared" si="821"/>
        <v>#N/A</v>
      </c>
      <c r="AU38" s="5" t="e">
        <f t="shared" si="668"/>
        <v>#N/A</v>
      </c>
      <c r="AV38" s="28" t="e">
        <f t="shared" si="822"/>
        <v>#N/A</v>
      </c>
      <c r="AW38" s="5" t="e">
        <f t="shared" si="670"/>
        <v>#N/A</v>
      </c>
      <c r="AX38" s="5">
        <f t="shared" si="671"/>
        <v>44691</v>
      </c>
      <c r="AY38" s="5">
        <f t="shared" si="43"/>
        <v>44691</v>
      </c>
      <c r="AZ38" s="5">
        <f t="shared" si="823"/>
        <v>44696</v>
      </c>
      <c r="BA38" s="5">
        <f t="shared" si="824"/>
        <v>44699</v>
      </c>
      <c r="BB38" s="12">
        <f t="shared" si="674"/>
        <v>44704</v>
      </c>
      <c r="BC38" s="24"/>
      <c r="BD38" s="5" t="e">
        <f t="shared" si="825"/>
        <v>#N/A</v>
      </c>
      <c r="BE38" s="5" t="e">
        <f t="shared" si="676"/>
        <v>#N/A</v>
      </c>
      <c r="BF38" s="28" t="e">
        <f t="shared" si="826"/>
        <v>#N/A</v>
      </c>
      <c r="BG38" s="5" t="e">
        <f t="shared" si="678"/>
        <v>#N/A</v>
      </c>
      <c r="BH38" s="5">
        <f t="shared" si="679"/>
        <v>44719</v>
      </c>
      <c r="BI38" s="5">
        <f t="shared" si="52"/>
        <v>44719</v>
      </c>
      <c r="BJ38" s="5">
        <f t="shared" si="827"/>
        <v>44724</v>
      </c>
      <c r="BK38" s="5">
        <f t="shared" si="828"/>
        <v>44727</v>
      </c>
      <c r="BL38" s="12">
        <f t="shared" si="682"/>
        <v>44732</v>
      </c>
      <c r="BM38" s="24"/>
      <c r="BN38" s="5" t="e">
        <f t="shared" si="829"/>
        <v>#N/A</v>
      </c>
      <c r="BO38" s="5" t="e">
        <f t="shared" si="684"/>
        <v>#N/A</v>
      </c>
      <c r="BP38" s="28" t="e">
        <f t="shared" si="830"/>
        <v>#N/A</v>
      </c>
      <c r="BQ38" s="5" t="e">
        <f t="shared" si="686"/>
        <v>#N/A</v>
      </c>
      <c r="BR38" s="5">
        <f t="shared" si="687"/>
        <v>44747</v>
      </c>
      <c r="BS38" s="5">
        <f t="shared" si="61"/>
        <v>44747</v>
      </c>
      <c r="BT38" s="5">
        <f t="shared" si="831"/>
        <v>44752</v>
      </c>
      <c r="BU38" s="5">
        <f t="shared" si="832"/>
        <v>44755</v>
      </c>
      <c r="BV38" s="12">
        <f t="shared" si="690"/>
        <v>44760</v>
      </c>
      <c r="BW38" s="24"/>
      <c r="BX38" s="5" t="e">
        <f t="shared" si="833"/>
        <v>#N/A</v>
      </c>
      <c r="BY38" s="5" t="e">
        <f t="shared" si="692"/>
        <v>#N/A</v>
      </c>
      <c r="BZ38" s="28" t="e">
        <f t="shared" si="834"/>
        <v>#N/A</v>
      </c>
      <c r="CA38" s="5" t="e">
        <f t="shared" si="694"/>
        <v>#N/A</v>
      </c>
      <c r="CB38" s="5">
        <f t="shared" si="695"/>
        <v>44775</v>
      </c>
      <c r="CC38" s="5">
        <f t="shared" si="70"/>
        <v>44775</v>
      </c>
      <c r="CD38" s="5">
        <f t="shared" si="835"/>
        <v>44780</v>
      </c>
      <c r="CE38" s="5">
        <f t="shared" si="836"/>
        <v>44783</v>
      </c>
      <c r="CF38" s="12">
        <f t="shared" si="698"/>
        <v>44788</v>
      </c>
      <c r="CG38" s="24"/>
      <c r="CH38" s="5" t="e">
        <f t="shared" si="837"/>
        <v>#N/A</v>
      </c>
      <c r="CI38" s="5" t="e">
        <f t="shared" si="700"/>
        <v>#N/A</v>
      </c>
      <c r="CJ38" s="28" t="e">
        <f t="shared" si="838"/>
        <v>#N/A</v>
      </c>
      <c r="CK38" s="5" t="e">
        <f t="shared" si="702"/>
        <v>#N/A</v>
      </c>
      <c r="CL38" s="5">
        <f t="shared" si="703"/>
        <v>44803</v>
      </c>
      <c r="CM38" s="5">
        <f t="shared" si="79"/>
        <v>44803</v>
      </c>
      <c r="CN38" s="5">
        <f t="shared" si="839"/>
        <v>44808</v>
      </c>
      <c r="CO38" s="5">
        <f t="shared" si="840"/>
        <v>44811</v>
      </c>
      <c r="CP38" s="12">
        <f t="shared" si="706"/>
        <v>44816</v>
      </c>
      <c r="CQ38" s="24"/>
      <c r="CR38" s="5" t="e">
        <f t="shared" si="841"/>
        <v>#N/A</v>
      </c>
      <c r="CS38" s="5" t="e">
        <f t="shared" si="708"/>
        <v>#N/A</v>
      </c>
      <c r="CT38" s="28" t="e">
        <f t="shared" si="842"/>
        <v>#N/A</v>
      </c>
      <c r="CU38" s="5" t="e">
        <f t="shared" si="710"/>
        <v>#N/A</v>
      </c>
      <c r="CV38" s="5">
        <f t="shared" si="711"/>
        <v>44831</v>
      </c>
      <c r="CW38" s="5">
        <f t="shared" si="88"/>
        <v>44831</v>
      </c>
      <c r="CX38" s="5">
        <f t="shared" si="843"/>
        <v>44836</v>
      </c>
      <c r="CY38" s="5">
        <f t="shared" si="844"/>
        <v>44839</v>
      </c>
      <c r="CZ38" s="12">
        <f t="shared" si="714"/>
        <v>44844</v>
      </c>
      <c r="DA38" s="24"/>
      <c r="DB38" s="5" t="e">
        <f t="shared" si="845"/>
        <v>#N/A</v>
      </c>
      <c r="DC38" s="5" t="e">
        <f t="shared" si="716"/>
        <v>#N/A</v>
      </c>
      <c r="DD38" s="28" t="e">
        <f t="shared" si="846"/>
        <v>#N/A</v>
      </c>
      <c r="DE38" s="5" t="e">
        <f t="shared" si="718"/>
        <v>#N/A</v>
      </c>
      <c r="DF38" s="5">
        <f t="shared" si="719"/>
        <v>44859</v>
      </c>
      <c r="DG38" s="5">
        <f t="shared" si="97"/>
        <v>44859</v>
      </c>
      <c r="DH38" s="5">
        <f t="shared" si="847"/>
        <v>44864</v>
      </c>
      <c r="DI38" s="5">
        <f t="shared" si="848"/>
        <v>44867</v>
      </c>
      <c r="DJ38" s="12">
        <f t="shared" si="722"/>
        <v>44872</v>
      </c>
      <c r="DK38" s="24"/>
      <c r="DL38" s="5" t="e">
        <f t="shared" si="849"/>
        <v>#N/A</v>
      </c>
      <c r="DM38" s="5" t="e">
        <f t="shared" si="724"/>
        <v>#N/A</v>
      </c>
      <c r="DN38" s="28" t="e">
        <f t="shared" si="850"/>
        <v>#N/A</v>
      </c>
      <c r="DO38" s="5" t="e">
        <f t="shared" si="726"/>
        <v>#N/A</v>
      </c>
      <c r="DP38" s="5">
        <f t="shared" si="727"/>
        <v>44887</v>
      </c>
      <c r="DQ38" s="5">
        <f t="shared" si="106"/>
        <v>44887</v>
      </c>
      <c r="DR38" s="5">
        <f t="shared" si="851"/>
        <v>44892</v>
      </c>
      <c r="DS38" s="5">
        <f t="shared" si="852"/>
        <v>44895</v>
      </c>
      <c r="DT38" s="12">
        <f t="shared" si="730"/>
        <v>44900</v>
      </c>
      <c r="DU38" s="24"/>
      <c r="DV38" s="5" t="e">
        <f t="shared" si="853"/>
        <v>#N/A</v>
      </c>
      <c r="DW38" s="5" t="e">
        <f t="shared" si="732"/>
        <v>#N/A</v>
      </c>
      <c r="DX38" s="28" t="e">
        <f t="shared" si="854"/>
        <v>#N/A</v>
      </c>
      <c r="DY38" s="5" t="e">
        <f t="shared" si="734"/>
        <v>#N/A</v>
      </c>
      <c r="DZ38" s="5">
        <f t="shared" si="735"/>
        <v>44915</v>
      </c>
      <c r="EA38" s="5">
        <f t="shared" si="115"/>
        <v>44915</v>
      </c>
      <c r="EB38" s="5">
        <f t="shared" si="855"/>
        <v>44920</v>
      </c>
      <c r="EC38" s="5">
        <f t="shared" si="856"/>
        <v>44923</v>
      </c>
      <c r="ED38" s="12">
        <f t="shared" si="738"/>
        <v>44928</v>
      </c>
      <c r="EE38" s="24"/>
      <c r="EF38" s="37"/>
      <c r="EG38" s="37"/>
      <c r="EH38" s="37"/>
      <c r="EI38" s="37"/>
      <c r="EJ38" s="37"/>
      <c r="EK38" s="37"/>
    </row>
    <row r="39" spans="1:141" ht="11.25" customHeight="1">
      <c r="A39" s="4" t="s">
        <v>139</v>
      </c>
      <c r="B39" s="4" t="s">
        <v>98</v>
      </c>
      <c r="C39" s="3">
        <f t="shared" si="0"/>
        <v>21</v>
      </c>
      <c r="D39" s="49">
        <f t="shared" si="1"/>
        <v>43</v>
      </c>
      <c r="E39" s="41"/>
      <c r="F39" s="5">
        <f>G39-ShipWindow</f>
        <v>44549</v>
      </c>
      <c r="G39" s="5">
        <f t="shared" si="637"/>
        <v>44554</v>
      </c>
      <c r="H39" s="28">
        <f t="shared" si="806"/>
        <v>44554</v>
      </c>
      <c r="I39" s="5">
        <f t="shared" si="639"/>
        <v>44558</v>
      </c>
      <c r="J39" s="5">
        <f t="shared" si="640"/>
        <v>44579</v>
      </c>
      <c r="K39" s="5">
        <f t="shared" si="7"/>
        <v>44579</v>
      </c>
      <c r="L39" s="5">
        <f t="shared" si="807"/>
        <v>44584</v>
      </c>
      <c r="M39" s="5">
        <f t="shared" si="808"/>
        <v>44587</v>
      </c>
      <c r="N39" s="12">
        <f t="shared" si="10"/>
        <v>44592</v>
      </c>
      <c r="O39" s="24"/>
      <c r="P39" s="5">
        <f t="shared" si="809"/>
        <v>44577</v>
      </c>
      <c r="Q39" s="5">
        <f t="shared" si="644"/>
        <v>44582</v>
      </c>
      <c r="R39" s="28">
        <f t="shared" si="810"/>
        <v>44582</v>
      </c>
      <c r="S39" s="5">
        <f t="shared" si="646"/>
        <v>44586</v>
      </c>
      <c r="T39" s="5">
        <f t="shared" si="647"/>
        <v>44607</v>
      </c>
      <c r="U39" s="5">
        <f t="shared" si="16"/>
        <v>44607</v>
      </c>
      <c r="V39" s="5">
        <f t="shared" si="811"/>
        <v>44612</v>
      </c>
      <c r="W39" s="5">
        <f t="shared" si="812"/>
        <v>44615</v>
      </c>
      <c r="X39" s="12">
        <f t="shared" si="650"/>
        <v>44620</v>
      </c>
      <c r="Y39" s="24"/>
      <c r="Z39" s="5">
        <f t="shared" si="813"/>
        <v>44605</v>
      </c>
      <c r="AA39" s="5">
        <f t="shared" si="652"/>
        <v>44610</v>
      </c>
      <c r="AB39" s="28">
        <f t="shared" si="814"/>
        <v>44610</v>
      </c>
      <c r="AC39" s="5">
        <f t="shared" si="654"/>
        <v>44614</v>
      </c>
      <c r="AD39" s="5">
        <f t="shared" si="655"/>
        <v>44635</v>
      </c>
      <c r="AE39" s="5">
        <f t="shared" si="25"/>
        <v>44635</v>
      </c>
      <c r="AF39" s="5">
        <f t="shared" si="815"/>
        <v>44640</v>
      </c>
      <c r="AG39" s="5">
        <f t="shared" si="816"/>
        <v>44643</v>
      </c>
      <c r="AH39" s="12">
        <f t="shared" si="658"/>
        <v>44648</v>
      </c>
      <c r="AI39" s="24"/>
      <c r="AJ39" s="5">
        <f t="shared" si="817"/>
        <v>44633</v>
      </c>
      <c r="AK39" s="5">
        <f t="shared" si="660"/>
        <v>44638</v>
      </c>
      <c r="AL39" s="28">
        <f t="shared" si="818"/>
        <v>44638</v>
      </c>
      <c r="AM39" s="5">
        <f t="shared" si="662"/>
        <v>44642</v>
      </c>
      <c r="AN39" s="5">
        <f t="shared" si="663"/>
        <v>44663</v>
      </c>
      <c r="AO39" s="5">
        <f t="shared" si="34"/>
        <v>44663</v>
      </c>
      <c r="AP39" s="5">
        <f t="shared" si="819"/>
        <v>44668</v>
      </c>
      <c r="AQ39" s="5">
        <f t="shared" si="820"/>
        <v>44671</v>
      </c>
      <c r="AR39" s="12">
        <f t="shared" si="666"/>
        <v>44676</v>
      </c>
      <c r="AS39" s="24"/>
      <c r="AT39" s="5">
        <f t="shared" si="821"/>
        <v>44661</v>
      </c>
      <c r="AU39" s="5">
        <f t="shared" si="668"/>
        <v>44666</v>
      </c>
      <c r="AV39" s="28">
        <f t="shared" si="822"/>
        <v>44666</v>
      </c>
      <c r="AW39" s="5">
        <f t="shared" si="670"/>
        <v>44670</v>
      </c>
      <c r="AX39" s="5">
        <f t="shared" si="671"/>
        <v>44691</v>
      </c>
      <c r="AY39" s="5">
        <f t="shared" si="43"/>
        <v>44691</v>
      </c>
      <c r="AZ39" s="5">
        <f t="shared" si="823"/>
        <v>44696</v>
      </c>
      <c r="BA39" s="5">
        <f t="shared" si="824"/>
        <v>44699</v>
      </c>
      <c r="BB39" s="12">
        <f t="shared" si="674"/>
        <v>44704</v>
      </c>
      <c r="BC39" s="24"/>
      <c r="BD39" s="5">
        <f t="shared" si="825"/>
        <v>44689</v>
      </c>
      <c r="BE39" s="5">
        <f t="shared" si="676"/>
        <v>44694</v>
      </c>
      <c r="BF39" s="28">
        <f t="shared" si="826"/>
        <v>44694</v>
      </c>
      <c r="BG39" s="5">
        <f t="shared" si="678"/>
        <v>44698</v>
      </c>
      <c r="BH39" s="5">
        <f t="shared" si="679"/>
        <v>44719</v>
      </c>
      <c r="BI39" s="5">
        <f t="shared" si="52"/>
        <v>44719</v>
      </c>
      <c r="BJ39" s="5">
        <f t="shared" si="827"/>
        <v>44724</v>
      </c>
      <c r="BK39" s="5">
        <f t="shared" si="828"/>
        <v>44727</v>
      </c>
      <c r="BL39" s="12">
        <f t="shared" si="682"/>
        <v>44732</v>
      </c>
      <c r="BM39" s="24"/>
      <c r="BN39" s="5">
        <f t="shared" si="829"/>
        <v>44717</v>
      </c>
      <c r="BO39" s="5">
        <f t="shared" si="684"/>
        <v>44722</v>
      </c>
      <c r="BP39" s="28">
        <f t="shared" si="830"/>
        <v>44722</v>
      </c>
      <c r="BQ39" s="5">
        <f t="shared" si="686"/>
        <v>44726</v>
      </c>
      <c r="BR39" s="5">
        <f t="shared" si="687"/>
        <v>44747</v>
      </c>
      <c r="BS39" s="5">
        <f t="shared" si="61"/>
        <v>44747</v>
      </c>
      <c r="BT39" s="5">
        <f t="shared" si="831"/>
        <v>44752</v>
      </c>
      <c r="BU39" s="5">
        <f t="shared" si="832"/>
        <v>44755</v>
      </c>
      <c r="BV39" s="12">
        <f t="shared" si="690"/>
        <v>44760</v>
      </c>
      <c r="BW39" s="24"/>
      <c r="BX39" s="5">
        <f t="shared" si="833"/>
        <v>44745</v>
      </c>
      <c r="BY39" s="5">
        <f t="shared" si="692"/>
        <v>44750</v>
      </c>
      <c r="BZ39" s="28">
        <f t="shared" si="834"/>
        <v>44750</v>
      </c>
      <c r="CA39" s="5">
        <f t="shared" si="694"/>
        <v>44754</v>
      </c>
      <c r="CB39" s="5">
        <f t="shared" si="695"/>
        <v>44775</v>
      </c>
      <c r="CC39" s="5">
        <f t="shared" si="70"/>
        <v>44775</v>
      </c>
      <c r="CD39" s="5">
        <f t="shared" si="835"/>
        <v>44780</v>
      </c>
      <c r="CE39" s="5">
        <f t="shared" si="836"/>
        <v>44783</v>
      </c>
      <c r="CF39" s="12">
        <f t="shared" si="698"/>
        <v>44788</v>
      </c>
      <c r="CG39" s="24"/>
      <c r="CH39" s="5">
        <f t="shared" si="837"/>
        <v>44773</v>
      </c>
      <c r="CI39" s="5">
        <f t="shared" si="700"/>
        <v>44778</v>
      </c>
      <c r="CJ39" s="28">
        <f t="shared" si="838"/>
        <v>44778</v>
      </c>
      <c r="CK39" s="5">
        <f t="shared" si="702"/>
        <v>44782</v>
      </c>
      <c r="CL39" s="5">
        <f t="shared" si="703"/>
        <v>44803</v>
      </c>
      <c r="CM39" s="5">
        <f t="shared" si="79"/>
        <v>44803</v>
      </c>
      <c r="CN39" s="5">
        <f t="shared" si="839"/>
        <v>44808</v>
      </c>
      <c r="CO39" s="5">
        <f t="shared" si="840"/>
        <v>44811</v>
      </c>
      <c r="CP39" s="12">
        <f t="shared" si="706"/>
        <v>44816</v>
      </c>
      <c r="CQ39" s="24"/>
      <c r="CR39" s="5">
        <f t="shared" si="841"/>
        <v>44801</v>
      </c>
      <c r="CS39" s="5">
        <f t="shared" si="708"/>
        <v>44806</v>
      </c>
      <c r="CT39" s="28">
        <f t="shared" si="842"/>
        <v>44806</v>
      </c>
      <c r="CU39" s="5">
        <f t="shared" si="710"/>
        <v>44810</v>
      </c>
      <c r="CV39" s="5">
        <f t="shared" si="711"/>
        <v>44831</v>
      </c>
      <c r="CW39" s="5">
        <f t="shared" si="88"/>
        <v>44831</v>
      </c>
      <c r="CX39" s="5">
        <f t="shared" si="843"/>
        <v>44836</v>
      </c>
      <c r="CY39" s="5">
        <f t="shared" si="844"/>
        <v>44839</v>
      </c>
      <c r="CZ39" s="12">
        <f t="shared" si="714"/>
        <v>44844</v>
      </c>
      <c r="DA39" s="24"/>
      <c r="DB39" s="5">
        <f t="shared" si="845"/>
        <v>44829</v>
      </c>
      <c r="DC39" s="5">
        <f t="shared" si="716"/>
        <v>44834</v>
      </c>
      <c r="DD39" s="28">
        <f t="shared" si="846"/>
        <v>44834</v>
      </c>
      <c r="DE39" s="5">
        <f t="shared" si="718"/>
        <v>44838</v>
      </c>
      <c r="DF39" s="5">
        <f t="shared" si="719"/>
        <v>44859</v>
      </c>
      <c r="DG39" s="5">
        <f t="shared" si="97"/>
        <v>44859</v>
      </c>
      <c r="DH39" s="5">
        <f t="shared" si="847"/>
        <v>44864</v>
      </c>
      <c r="DI39" s="5">
        <f t="shared" si="848"/>
        <v>44867</v>
      </c>
      <c r="DJ39" s="12">
        <f t="shared" si="722"/>
        <v>44872</v>
      </c>
      <c r="DK39" s="24"/>
      <c r="DL39" s="5">
        <f t="shared" si="849"/>
        <v>44857</v>
      </c>
      <c r="DM39" s="5">
        <f t="shared" si="724"/>
        <v>44862</v>
      </c>
      <c r="DN39" s="28">
        <f t="shared" si="850"/>
        <v>44862</v>
      </c>
      <c r="DO39" s="5">
        <f t="shared" si="726"/>
        <v>44866</v>
      </c>
      <c r="DP39" s="5">
        <f t="shared" si="727"/>
        <v>44887</v>
      </c>
      <c r="DQ39" s="5">
        <f t="shared" si="106"/>
        <v>44887</v>
      </c>
      <c r="DR39" s="5">
        <f t="shared" si="851"/>
        <v>44892</v>
      </c>
      <c r="DS39" s="5">
        <f t="shared" si="852"/>
        <v>44895</v>
      </c>
      <c r="DT39" s="12">
        <f t="shared" si="730"/>
        <v>44900</v>
      </c>
      <c r="DU39" s="24"/>
      <c r="DV39" s="5">
        <f t="shared" si="853"/>
        <v>44885</v>
      </c>
      <c r="DW39" s="5">
        <f t="shared" si="732"/>
        <v>44890</v>
      </c>
      <c r="DX39" s="28">
        <f t="shared" si="854"/>
        <v>44890</v>
      </c>
      <c r="DY39" s="5">
        <f t="shared" si="734"/>
        <v>44894</v>
      </c>
      <c r="DZ39" s="5">
        <f t="shared" si="735"/>
        <v>44915</v>
      </c>
      <c r="EA39" s="5">
        <f t="shared" si="115"/>
        <v>44915</v>
      </c>
      <c r="EB39" s="5">
        <f t="shared" si="855"/>
        <v>44920</v>
      </c>
      <c r="EC39" s="5">
        <f t="shared" si="856"/>
        <v>44923</v>
      </c>
      <c r="ED39" s="12">
        <f t="shared" si="738"/>
        <v>44928</v>
      </c>
      <c r="EE39" s="24"/>
      <c r="EF39" s="37"/>
      <c r="EG39" s="37"/>
      <c r="EH39" s="37"/>
      <c r="EI39" s="37"/>
      <c r="EJ39" s="37"/>
      <c r="EK39" s="37"/>
    </row>
    <row r="40" spans="1:141" ht="11.25" customHeight="1">
      <c r="A40" s="4" t="s">
        <v>47</v>
      </c>
      <c r="B40" s="4" t="s">
        <v>48</v>
      </c>
      <c r="C40" s="3">
        <f t="shared" si="0"/>
        <v>25</v>
      </c>
      <c r="D40" s="49">
        <f t="shared" si="1"/>
        <v>47</v>
      </c>
      <c r="E40" s="41"/>
      <c r="F40" s="5">
        <f t="shared" si="261"/>
        <v>44545</v>
      </c>
      <c r="G40" s="5">
        <f t="shared" si="262"/>
        <v>44550</v>
      </c>
      <c r="H40" s="28">
        <f t="shared" si="263"/>
        <v>44550</v>
      </c>
      <c r="I40" s="5">
        <f t="shared" si="264"/>
        <v>44554</v>
      </c>
      <c r="J40" s="5">
        <f t="shared" si="265"/>
        <v>44579</v>
      </c>
      <c r="K40" s="5">
        <f t="shared" si="7"/>
        <v>44579</v>
      </c>
      <c r="L40" s="5">
        <f t="shared" si="119"/>
        <v>44584</v>
      </c>
      <c r="M40" s="5">
        <f t="shared" si="120"/>
        <v>44587</v>
      </c>
      <c r="N40" s="12">
        <f t="shared" si="10"/>
        <v>44592</v>
      </c>
      <c r="O40" s="24"/>
      <c r="P40" s="5">
        <f t="shared" si="121"/>
        <v>44573</v>
      </c>
      <c r="Q40" s="5">
        <f t="shared" si="266"/>
        <v>44578</v>
      </c>
      <c r="R40" s="28">
        <f t="shared" si="122"/>
        <v>44578</v>
      </c>
      <c r="S40" s="5">
        <f t="shared" si="267"/>
        <v>44582</v>
      </c>
      <c r="T40" s="5">
        <f t="shared" si="268"/>
        <v>44607</v>
      </c>
      <c r="U40" s="5">
        <f t="shared" si="16"/>
        <v>44607</v>
      </c>
      <c r="V40" s="5">
        <f t="shared" si="123"/>
        <v>44612</v>
      </c>
      <c r="W40" s="5">
        <f t="shared" si="124"/>
        <v>44615</v>
      </c>
      <c r="X40" s="12">
        <f t="shared" si="269"/>
        <v>44620</v>
      </c>
      <c r="Y40" s="24"/>
      <c r="Z40" s="5">
        <f t="shared" si="125"/>
        <v>44601</v>
      </c>
      <c r="AA40" s="5">
        <f t="shared" si="270"/>
        <v>44606</v>
      </c>
      <c r="AB40" s="28">
        <f t="shared" si="126"/>
        <v>44606</v>
      </c>
      <c r="AC40" s="5">
        <f t="shared" si="271"/>
        <v>44610</v>
      </c>
      <c r="AD40" s="5">
        <f t="shared" si="272"/>
        <v>44635</v>
      </c>
      <c r="AE40" s="5">
        <f t="shared" si="25"/>
        <v>44635</v>
      </c>
      <c r="AF40" s="5">
        <f t="shared" si="127"/>
        <v>44640</v>
      </c>
      <c r="AG40" s="5">
        <f t="shared" si="128"/>
        <v>44643</v>
      </c>
      <c r="AH40" s="12">
        <f t="shared" si="273"/>
        <v>44648</v>
      </c>
      <c r="AI40" s="24"/>
      <c r="AJ40" s="5">
        <f t="shared" si="129"/>
        <v>44629</v>
      </c>
      <c r="AK40" s="5">
        <f t="shared" si="274"/>
        <v>44634</v>
      </c>
      <c r="AL40" s="28">
        <f t="shared" si="130"/>
        <v>44634</v>
      </c>
      <c r="AM40" s="5">
        <f t="shared" si="275"/>
        <v>44638</v>
      </c>
      <c r="AN40" s="5">
        <f t="shared" si="276"/>
        <v>44663</v>
      </c>
      <c r="AO40" s="5">
        <f t="shared" si="34"/>
        <v>44663</v>
      </c>
      <c r="AP40" s="5">
        <f t="shared" si="131"/>
        <v>44668</v>
      </c>
      <c r="AQ40" s="5">
        <f t="shared" si="132"/>
        <v>44671</v>
      </c>
      <c r="AR40" s="12">
        <f t="shared" si="277"/>
        <v>44676</v>
      </c>
      <c r="AS40" s="24"/>
      <c r="AT40" s="5">
        <f t="shared" si="133"/>
        <v>44657</v>
      </c>
      <c r="AU40" s="5">
        <f t="shared" si="278"/>
        <v>44662</v>
      </c>
      <c r="AV40" s="28">
        <f t="shared" si="134"/>
        <v>44662</v>
      </c>
      <c r="AW40" s="5">
        <f t="shared" si="279"/>
        <v>44666</v>
      </c>
      <c r="AX40" s="5">
        <f t="shared" si="280"/>
        <v>44691</v>
      </c>
      <c r="AY40" s="5">
        <f t="shared" si="43"/>
        <v>44691</v>
      </c>
      <c r="AZ40" s="5">
        <f t="shared" si="135"/>
        <v>44696</v>
      </c>
      <c r="BA40" s="5">
        <f t="shared" si="136"/>
        <v>44699</v>
      </c>
      <c r="BB40" s="12">
        <f t="shared" si="281"/>
        <v>44704</v>
      </c>
      <c r="BC40" s="24"/>
      <c r="BD40" s="5">
        <f t="shared" si="137"/>
        <v>44685</v>
      </c>
      <c r="BE40" s="5">
        <f t="shared" si="282"/>
        <v>44690</v>
      </c>
      <c r="BF40" s="28">
        <f t="shared" si="138"/>
        <v>44690</v>
      </c>
      <c r="BG40" s="5">
        <f t="shared" si="283"/>
        <v>44694</v>
      </c>
      <c r="BH40" s="5">
        <f t="shared" si="284"/>
        <v>44719</v>
      </c>
      <c r="BI40" s="5">
        <f t="shared" si="52"/>
        <v>44719</v>
      </c>
      <c r="BJ40" s="5">
        <f t="shared" si="139"/>
        <v>44724</v>
      </c>
      <c r="BK40" s="5">
        <f t="shared" si="140"/>
        <v>44727</v>
      </c>
      <c r="BL40" s="12">
        <f t="shared" si="285"/>
        <v>44732</v>
      </c>
      <c r="BM40" s="24"/>
      <c r="BN40" s="5">
        <f t="shared" si="141"/>
        <v>44713</v>
      </c>
      <c r="BO40" s="5">
        <f t="shared" si="286"/>
        <v>44718</v>
      </c>
      <c r="BP40" s="28">
        <f t="shared" si="142"/>
        <v>44718</v>
      </c>
      <c r="BQ40" s="5">
        <f t="shared" si="287"/>
        <v>44722</v>
      </c>
      <c r="BR40" s="5">
        <f t="shared" si="288"/>
        <v>44747</v>
      </c>
      <c r="BS40" s="5">
        <f t="shared" si="61"/>
        <v>44747</v>
      </c>
      <c r="BT40" s="5">
        <f t="shared" si="143"/>
        <v>44752</v>
      </c>
      <c r="BU40" s="5">
        <f t="shared" si="144"/>
        <v>44755</v>
      </c>
      <c r="BV40" s="12">
        <f t="shared" si="289"/>
        <v>44760</v>
      </c>
      <c r="BW40" s="24"/>
      <c r="BX40" s="5">
        <f t="shared" si="145"/>
        <v>44741</v>
      </c>
      <c r="BY40" s="5">
        <f t="shared" si="290"/>
        <v>44746</v>
      </c>
      <c r="BZ40" s="28">
        <f t="shared" si="146"/>
        <v>44746</v>
      </c>
      <c r="CA40" s="5">
        <f t="shared" si="291"/>
        <v>44750</v>
      </c>
      <c r="CB40" s="5">
        <f t="shared" si="292"/>
        <v>44775</v>
      </c>
      <c r="CC40" s="5">
        <f t="shared" si="70"/>
        <v>44775</v>
      </c>
      <c r="CD40" s="5">
        <f t="shared" si="147"/>
        <v>44780</v>
      </c>
      <c r="CE40" s="5">
        <f t="shared" si="148"/>
        <v>44783</v>
      </c>
      <c r="CF40" s="12">
        <f t="shared" si="293"/>
        <v>44788</v>
      </c>
      <c r="CG40" s="24"/>
      <c r="CH40" s="5">
        <f t="shared" si="149"/>
        <v>44769</v>
      </c>
      <c r="CI40" s="5">
        <f t="shared" si="294"/>
        <v>44774</v>
      </c>
      <c r="CJ40" s="28">
        <f t="shared" si="150"/>
        <v>44774</v>
      </c>
      <c r="CK40" s="5">
        <f t="shared" si="295"/>
        <v>44778</v>
      </c>
      <c r="CL40" s="5">
        <f t="shared" si="296"/>
        <v>44803</v>
      </c>
      <c r="CM40" s="5">
        <f t="shared" si="79"/>
        <v>44803</v>
      </c>
      <c r="CN40" s="5">
        <f t="shared" si="151"/>
        <v>44808</v>
      </c>
      <c r="CO40" s="5">
        <f t="shared" si="152"/>
        <v>44811</v>
      </c>
      <c r="CP40" s="12">
        <f t="shared" si="297"/>
        <v>44816</v>
      </c>
      <c r="CQ40" s="24"/>
      <c r="CR40" s="5">
        <f t="shared" si="153"/>
        <v>44797</v>
      </c>
      <c r="CS40" s="5">
        <f t="shared" si="298"/>
        <v>44802</v>
      </c>
      <c r="CT40" s="28">
        <f t="shared" si="154"/>
        <v>44802</v>
      </c>
      <c r="CU40" s="5">
        <f t="shared" si="299"/>
        <v>44806</v>
      </c>
      <c r="CV40" s="5">
        <f t="shared" si="300"/>
        <v>44831</v>
      </c>
      <c r="CW40" s="5">
        <f t="shared" si="88"/>
        <v>44831</v>
      </c>
      <c r="CX40" s="5">
        <f t="shared" si="155"/>
        <v>44836</v>
      </c>
      <c r="CY40" s="5">
        <f t="shared" si="156"/>
        <v>44839</v>
      </c>
      <c r="CZ40" s="12">
        <f t="shared" si="301"/>
        <v>44844</v>
      </c>
      <c r="DA40" s="24"/>
      <c r="DB40" s="5">
        <f t="shared" si="157"/>
        <v>44825</v>
      </c>
      <c r="DC40" s="5">
        <f t="shared" si="302"/>
        <v>44830</v>
      </c>
      <c r="DD40" s="28">
        <f t="shared" si="158"/>
        <v>44830</v>
      </c>
      <c r="DE40" s="5">
        <f t="shared" si="303"/>
        <v>44834</v>
      </c>
      <c r="DF40" s="5">
        <f t="shared" si="304"/>
        <v>44859</v>
      </c>
      <c r="DG40" s="5">
        <f t="shared" si="97"/>
        <v>44859</v>
      </c>
      <c r="DH40" s="5">
        <f t="shared" si="159"/>
        <v>44864</v>
      </c>
      <c r="DI40" s="5">
        <f t="shared" si="160"/>
        <v>44867</v>
      </c>
      <c r="DJ40" s="12">
        <f t="shared" si="305"/>
        <v>44872</v>
      </c>
      <c r="DK40" s="24"/>
      <c r="DL40" s="5">
        <f t="shared" si="161"/>
        <v>44853</v>
      </c>
      <c r="DM40" s="5">
        <f t="shared" si="306"/>
        <v>44858</v>
      </c>
      <c r="DN40" s="28">
        <f t="shared" si="162"/>
        <v>44858</v>
      </c>
      <c r="DO40" s="5">
        <f t="shared" si="307"/>
        <v>44862</v>
      </c>
      <c r="DP40" s="5">
        <f t="shared" si="308"/>
        <v>44887</v>
      </c>
      <c r="DQ40" s="5">
        <f t="shared" si="106"/>
        <v>44887</v>
      </c>
      <c r="DR40" s="5">
        <f t="shared" si="163"/>
        <v>44892</v>
      </c>
      <c r="DS40" s="5">
        <f t="shared" si="164"/>
        <v>44895</v>
      </c>
      <c r="DT40" s="12">
        <f t="shared" si="309"/>
        <v>44900</v>
      </c>
      <c r="DU40" s="24"/>
      <c r="DV40" s="5">
        <f t="shared" si="165"/>
        <v>44881</v>
      </c>
      <c r="DW40" s="5">
        <f t="shared" si="310"/>
        <v>44886</v>
      </c>
      <c r="DX40" s="28">
        <f t="shared" si="166"/>
        <v>44886</v>
      </c>
      <c r="DY40" s="5">
        <f t="shared" si="311"/>
        <v>44890</v>
      </c>
      <c r="DZ40" s="5">
        <f t="shared" si="312"/>
        <v>44915</v>
      </c>
      <c r="EA40" s="5">
        <f t="shared" si="115"/>
        <v>44915</v>
      </c>
      <c r="EB40" s="5">
        <f t="shared" si="167"/>
        <v>44920</v>
      </c>
      <c r="EC40" s="5">
        <f t="shared" si="168"/>
        <v>44923</v>
      </c>
      <c r="ED40" s="12">
        <f t="shared" si="313"/>
        <v>44928</v>
      </c>
      <c r="EE40" s="24"/>
      <c r="EF40" s="37"/>
      <c r="EG40" s="37"/>
      <c r="EH40" s="37"/>
      <c r="EI40" s="37"/>
      <c r="EJ40" s="37"/>
      <c r="EK40" s="37"/>
    </row>
    <row r="41" spans="1:141" ht="11.25" customHeight="1">
      <c r="A41" s="4" t="s">
        <v>107</v>
      </c>
      <c r="B41" s="4" t="s">
        <v>48</v>
      </c>
      <c r="C41" s="3">
        <f t="shared" si="0"/>
        <v>24</v>
      </c>
      <c r="D41" s="49">
        <f t="shared" si="1"/>
        <v>46</v>
      </c>
      <c r="E41" s="41"/>
      <c r="F41" s="5">
        <f>G41-ShipWindow</f>
        <v>44546</v>
      </c>
      <c r="G41" s="5">
        <f>H41</f>
        <v>44551</v>
      </c>
      <c r="H41" s="28">
        <f t="shared" ref="H41:H42" si="857">I41-OriginLoad</f>
        <v>44551</v>
      </c>
      <c r="I41" s="5">
        <f>J41-$C41</f>
        <v>44555</v>
      </c>
      <c r="J41" s="5">
        <f>K41</f>
        <v>44579</v>
      </c>
      <c r="K41" s="5">
        <f t="shared" si="7"/>
        <v>44579</v>
      </c>
      <c r="L41" s="5">
        <f t="shared" ref="L41:L42" si="858">M41-TransloadDays</f>
        <v>44584</v>
      </c>
      <c r="M41" s="5">
        <f t="shared" ref="M41:M42" si="859">N41-savannahrail</f>
        <v>44587</v>
      </c>
      <c r="N41" s="12">
        <f t="shared" si="10"/>
        <v>44592</v>
      </c>
      <c r="O41" s="24"/>
      <c r="P41" s="5">
        <f t="shared" ref="P41:P42" si="860">Q41-ShipWindow</f>
        <v>44574</v>
      </c>
      <c r="Q41" s="5">
        <f>R41</f>
        <v>44579</v>
      </c>
      <c r="R41" s="28">
        <f t="shared" ref="R41:R42" si="861">S41-OriginLoad</f>
        <v>44579</v>
      </c>
      <c r="S41" s="5">
        <f>T41-$C41</f>
        <v>44583</v>
      </c>
      <c r="T41" s="5">
        <f>U41</f>
        <v>44607</v>
      </c>
      <c r="U41" s="5">
        <f t="shared" si="16"/>
        <v>44607</v>
      </c>
      <c r="V41" s="5">
        <f t="shared" ref="V41:V42" si="862">W41-TransloadDays</f>
        <v>44612</v>
      </c>
      <c r="W41" s="5">
        <f t="shared" ref="W41:W42" si="863">X41-savannahrail</f>
        <v>44615</v>
      </c>
      <c r="X41" s="12">
        <f>$P$1</f>
        <v>44620</v>
      </c>
      <c r="Y41" s="24"/>
      <c r="Z41" s="5">
        <f t="shared" ref="Z41:Z42" si="864">AA41-ShipWindow</f>
        <v>44602</v>
      </c>
      <c r="AA41" s="5">
        <f>AB41</f>
        <v>44607</v>
      </c>
      <c r="AB41" s="28">
        <f t="shared" ref="AB41:AB42" si="865">AC41-OriginLoad</f>
        <v>44607</v>
      </c>
      <c r="AC41" s="5">
        <f>AD41-$C41</f>
        <v>44611</v>
      </c>
      <c r="AD41" s="5">
        <f>AE41</f>
        <v>44635</v>
      </c>
      <c r="AE41" s="5">
        <f t="shared" si="25"/>
        <v>44635</v>
      </c>
      <c r="AF41" s="5">
        <f t="shared" ref="AF41:AF42" si="866">AG41-TransloadDays</f>
        <v>44640</v>
      </c>
      <c r="AG41" s="5">
        <f t="shared" ref="AG41:AG42" si="867">AH41-savannahrail</f>
        <v>44643</v>
      </c>
      <c r="AH41" s="12">
        <f>$Z$1</f>
        <v>44648</v>
      </c>
      <c r="AI41" s="24"/>
      <c r="AJ41" s="5">
        <f t="shared" ref="AJ41:AJ42" si="868">AK41-ShipWindow</f>
        <v>44630</v>
      </c>
      <c r="AK41" s="5">
        <f>AL41</f>
        <v>44635</v>
      </c>
      <c r="AL41" s="28">
        <f t="shared" ref="AL41:AL42" si="869">AM41-OriginLoad</f>
        <v>44635</v>
      </c>
      <c r="AM41" s="5">
        <f>AN41-$C41</f>
        <v>44639</v>
      </c>
      <c r="AN41" s="5">
        <f>AO41</f>
        <v>44663</v>
      </c>
      <c r="AO41" s="5">
        <f t="shared" si="34"/>
        <v>44663</v>
      </c>
      <c r="AP41" s="5">
        <f t="shared" ref="AP41:AP42" si="870">AQ41-TransloadDays</f>
        <v>44668</v>
      </c>
      <c r="AQ41" s="5">
        <f t="shared" ref="AQ41:AQ42" si="871">AR41-savannahrail</f>
        <v>44671</v>
      </c>
      <c r="AR41" s="12">
        <f>$AJ$1</f>
        <v>44676</v>
      </c>
      <c r="AS41" s="24"/>
      <c r="AT41" s="5">
        <f t="shared" ref="AT41:AT42" si="872">AU41-ShipWindow</f>
        <v>44658</v>
      </c>
      <c r="AU41" s="5">
        <f>AV41</f>
        <v>44663</v>
      </c>
      <c r="AV41" s="28">
        <f t="shared" ref="AV41:AV42" si="873">AW41-OriginLoad</f>
        <v>44663</v>
      </c>
      <c r="AW41" s="5">
        <f>AX41-$C41</f>
        <v>44667</v>
      </c>
      <c r="AX41" s="5">
        <f>AY41</f>
        <v>44691</v>
      </c>
      <c r="AY41" s="5">
        <f t="shared" si="43"/>
        <v>44691</v>
      </c>
      <c r="AZ41" s="5">
        <f t="shared" ref="AZ41:AZ42" si="874">BA41-TransloadDays</f>
        <v>44696</v>
      </c>
      <c r="BA41" s="5">
        <f t="shared" ref="BA41:BA42" si="875">BB41-savannahrail</f>
        <v>44699</v>
      </c>
      <c r="BB41" s="12">
        <f>$AT$1</f>
        <v>44704</v>
      </c>
      <c r="BC41" s="24"/>
      <c r="BD41" s="5">
        <f t="shared" ref="BD41:BD42" si="876">BE41-ShipWindow</f>
        <v>44686</v>
      </c>
      <c r="BE41" s="5">
        <f>BF41</f>
        <v>44691</v>
      </c>
      <c r="BF41" s="28">
        <f t="shared" ref="BF41:BF42" si="877">BG41-OriginLoad</f>
        <v>44691</v>
      </c>
      <c r="BG41" s="5">
        <f>BH41-$C41</f>
        <v>44695</v>
      </c>
      <c r="BH41" s="5">
        <f>BI41</f>
        <v>44719</v>
      </c>
      <c r="BI41" s="5">
        <f t="shared" si="52"/>
        <v>44719</v>
      </c>
      <c r="BJ41" s="5">
        <f t="shared" ref="BJ41:BJ42" si="878">BK41-TransloadDays</f>
        <v>44724</v>
      </c>
      <c r="BK41" s="5">
        <f t="shared" ref="BK41:BK42" si="879">BL41-savannahrail</f>
        <v>44727</v>
      </c>
      <c r="BL41" s="12">
        <f>$BD$1</f>
        <v>44732</v>
      </c>
      <c r="BM41" s="24"/>
      <c r="BN41" s="5">
        <f t="shared" ref="BN41:BN42" si="880">BO41-ShipWindow</f>
        <v>44714</v>
      </c>
      <c r="BO41" s="5">
        <f>BP41</f>
        <v>44719</v>
      </c>
      <c r="BP41" s="28">
        <f t="shared" ref="BP41:BP42" si="881">BQ41-OriginLoad</f>
        <v>44719</v>
      </c>
      <c r="BQ41" s="5">
        <f>BR41-$C41</f>
        <v>44723</v>
      </c>
      <c r="BR41" s="5">
        <f>BS41</f>
        <v>44747</v>
      </c>
      <c r="BS41" s="5">
        <f t="shared" si="61"/>
        <v>44747</v>
      </c>
      <c r="BT41" s="5">
        <f t="shared" ref="BT41:BT42" si="882">BU41-TransloadDays</f>
        <v>44752</v>
      </c>
      <c r="BU41" s="5">
        <f t="shared" ref="BU41:BU42" si="883">BV41-savannahrail</f>
        <v>44755</v>
      </c>
      <c r="BV41" s="12">
        <f>$BN$1</f>
        <v>44760</v>
      </c>
      <c r="BW41" s="24"/>
      <c r="BX41" s="5">
        <f t="shared" ref="BX41:BX42" si="884">BY41-ShipWindow</f>
        <v>44742</v>
      </c>
      <c r="BY41" s="5">
        <f>BZ41</f>
        <v>44747</v>
      </c>
      <c r="BZ41" s="28">
        <f t="shared" ref="BZ41:BZ42" si="885">CA41-OriginLoad</f>
        <v>44747</v>
      </c>
      <c r="CA41" s="5">
        <f>CB41-$C41</f>
        <v>44751</v>
      </c>
      <c r="CB41" s="5">
        <f>CC41</f>
        <v>44775</v>
      </c>
      <c r="CC41" s="5">
        <f t="shared" si="70"/>
        <v>44775</v>
      </c>
      <c r="CD41" s="5">
        <f t="shared" ref="CD41:CD42" si="886">CE41-TransloadDays</f>
        <v>44780</v>
      </c>
      <c r="CE41" s="5">
        <f t="shared" ref="CE41:CE42" si="887">CF41-savannahrail</f>
        <v>44783</v>
      </c>
      <c r="CF41" s="12">
        <f>$BX$1</f>
        <v>44788</v>
      </c>
      <c r="CG41" s="24"/>
      <c r="CH41" s="5">
        <f t="shared" ref="CH41:CH42" si="888">CI41-ShipWindow</f>
        <v>44770</v>
      </c>
      <c r="CI41" s="5">
        <f>CJ41</f>
        <v>44775</v>
      </c>
      <c r="CJ41" s="28">
        <f t="shared" ref="CJ41:CJ42" si="889">CK41-OriginLoad</f>
        <v>44775</v>
      </c>
      <c r="CK41" s="5">
        <f>CL41-$C41</f>
        <v>44779</v>
      </c>
      <c r="CL41" s="5">
        <f>CM41</f>
        <v>44803</v>
      </c>
      <c r="CM41" s="5">
        <f t="shared" si="79"/>
        <v>44803</v>
      </c>
      <c r="CN41" s="5">
        <f t="shared" ref="CN41:CN42" si="890">CO41-TransloadDays</f>
        <v>44808</v>
      </c>
      <c r="CO41" s="5">
        <f t="shared" ref="CO41:CO42" si="891">CP41-savannahrail</f>
        <v>44811</v>
      </c>
      <c r="CP41" s="12">
        <f>$CH$1</f>
        <v>44816</v>
      </c>
      <c r="CQ41" s="24"/>
      <c r="CR41" s="5">
        <f t="shared" ref="CR41:CR42" si="892">CS41-ShipWindow</f>
        <v>44798</v>
      </c>
      <c r="CS41" s="5">
        <f>CT41</f>
        <v>44803</v>
      </c>
      <c r="CT41" s="28">
        <f t="shared" ref="CT41:CT42" si="893">CU41-OriginLoad</f>
        <v>44803</v>
      </c>
      <c r="CU41" s="5">
        <f>CV41-$C41</f>
        <v>44807</v>
      </c>
      <c r="CV41" s="5">
        <f>CW41</f>
        <v>44831</v>
      </c>
      <c r="CW41" s="5">
        <f t="shared" si="88"/>
        <v>44831</v>
      </c>
      <c r="CX41" s="5">
        <f t="shared" ref="CX41:CX42" si="894">CY41-TransloadDays</f>
        <v>44836</v>
      </c>
      <c r="CY41" s="5">
        <f t="shared" ref="CY41:CY42" si="895">CZ41-savannahrail</f>
        <v>44839</v>
      </c>
      <c r="CZ41" s="12">
        <f>$CR$1</f>
        <v>44844</v>
      </c>
      <c r="DA41" s="24"/>
      <c r="DB41" s="5">
        <f t="shared" ref="DB41:DB42" si="896">DC41-ShipWindow</f>
        <v>44826</v>
      </c>
      <c r="DC41" s="5">
        <f>DD41</f>
        <v>44831</v>
      </c>
      <c r="DD41" s="28">
        <f t="shared" ref="DD41:DD42" si="897">DE41-OriginLoad</f>
        <v>44831</v>
      </c>
      <c r="DE41" s="5">
        <f>DF41-$C41</f>
        <v>44835</v>
      </c>
      <c r="DF41" s="5">
        <f>DG41</f>
        <v>44859</v>
      </c>
      <c r="DG41" s="5">
        <f t="shared" si="97"/>
        <v>44859</v>
      </c>
      <c r="DH41" s="5">
        <f t="shared" ref="DH41:DH42" si="898">DI41-TransloadDays</f>
        <v>44864</v>
      </c>
      <c r="DI41" s="5">
        <f t="shared" ref="DI41:DI42" si="899">DJ41-savannahrail</f>
        <v>44867</v>
      </c>
      <c r="DJ41" s="12">
        <f>$DB$1</f>
        <v>44872</v>
      </c>
      <c r="DK41" s="24"/>
      <c r="DL41" s="5">
        <f t="shared" ref="DL41:DL42" si="900">DM41-ShipWindow</f>
        <v>44854</v>
      </c>
      <c r="DM41" s="5">
        <f>DN41</f>
        <v>44859</v>
      </c>
      <c r="DN41" s="28">
        <f t="shared" ref="DN41:DN42" si="901">DO41-OriginLoad</f>
        <v>44859</v>
      </c>
      <c r="DO41" s="5">
        <f>DP41-$C41</f>
        <v>44863</v>
      </c>
      <c r="DP41" s="5">
        <f>DQ41</f>
        <v>44887</v>
      </c>
      <c r="DQ41" s="5">
        <f t="shared" si="106"/>
        <v>44887</v>
      </c>
      <c r="DR41" s="5">
        <f t="shared" ref="DR41:DR42" si="902">DS41-TransloadDays</f>
        <v>44892</v>
      </c>
      <c r="DS41" s="5">
        <f t="shared" ref="DS41:DS42" si="903">DT41-savannahrail</f>
        <v>44895</v>
      </c>
      <c r="DT41" s="12">
        <f>$DL$1</f>
        <v>44900</v>
      </c>
      <c r="DU41" s="24"/>
      <c r="DV41" s="5">
        <f t="shared" ref="DV41:DV42" si="904">DW41-ShipWindow</f>
        <v>44882</v>
      </c>
      <c r="DW41" s="5">
        <f>DX41</f>
        <v>44887</v>
      </c>
      <c r="DX41" s="28">
        <f t="shared" ref="DX41:DX42" si="905">DY41-OriginLoad</f>
        <v>44887</v>
      </c>
      <c r="DY41" s="5">
        <f>DZ41-$C41</f>
        <v>44891</v>
      </c>
      <c r="DZ41" s="5">
        <f>EA41</f>
        <v>44915</v>
      </c>
      <c r="EA41" s="5">
        <f t="shared" si="115"/>
        <v>44915</v>
      </c>
      <c r="EB41" s="5">
        <f t="shared" ref="EB41:EB42" si="906">EC41-TransloadDays</f>
        <v>44920</v>
      </c>
      <c r="EC41" s="5">
        <f t="shared" ref="EC41:EC42" si="907">ED41-savannahrail</f>
        <v>44923</v>
      </c>
      <c r="ED41" s="12">
        <f>$DV$1</f>
        <v>44928</v>
      </c>
      <c r="EE41" s="24"/>
      <c r="EF41" s="37"/>
      <c r="EG41" s="37"/>
      <c r="EH41" s="37"/>
      <c r="EI41" s="37"/>
      <c r="EJ41" s="37"/>
      <c r="EK41" s="37"/>
    </row>
    <row r="42" spans="1:141" ht="11.25" customHeight="1">
      <c r="A42" s="4" t="s">
        <v>77</v>
      </c>
      <c r="B42" s="4" t="s">
        <v>70</v>
      </c>
      <c r="C42" s="3">
        <f t="shared" si="0"/>
        <v>18</v>
      </c>
      <c r="D42" s="49">
        <f t="shared" si="1"/>
        <v>40</v>
      </c>
      <c r="E42" s="41"/>
      <c r="F42" s="5">
        <f t="shared" ref="F42" si="908">G42-ShipWindow</f>
        <v>44552</v>
      </c>
      <c r="G42" s="5">
        <f t="shared" ref="G42" si="909">H42</f>
        <v>44557</v>
      </c>
      <c r="H42" s="28">
        <f t="shared" si="857"/>
        <v>44557</v>
      </c>
      <c r="I42" s="5">
        <f t="shared" ref="I42" si="910">J42-$C42</f>
        <v>44561</v>
      </c>
      <c r="J42" s="5">
        <f t="shared" ref="J42" si="911">K42</f>
        <v>44579</v>
      </c>
      <c r="K42" s="5">
        <f t="shared" si="7"/>
        <v>44579</v>
      </c>
      <c r="L42" s="5">
        <f t="shared" si="858"/>
        <v>44584</v>
      </c>
      <c r="M42" s="5">
        <f t="shared" si="859"/>
        <v>44587</v>
      </c>
      <c r="N42" s="12">
        <f t="shared" si="10"/>
        <v>44592</v>
      </c>
      <c r="O42" s="24"/>
      <c r="P42" s="5">
        <f t="shared" si="860"/>
        <v>44580</v>
      </c>
      <c r="Q42" s="5">
        <f t="shared" ref="Q42" si="912">R42</f>
        <v>44585</v>
      </c>
      <c r="R42" s="28">
        <f t="shared" si="861"/>
        <v>44585</v>
      </c>
      <c r="S42" s="5">
        <f t="shared" ref="S42" si="913">T42-$C42</f>
        <v>44589</v>
      </c>
      <c r="T42" s="5">
        <f t="shared" ref="T42" si="914">U42</f>
        <v>44607</v>
      </c>
      <c r="U42" s="5">
        <f t="shared" si="16"/>
        <v>44607</v>
      </c>
      <c r="V42" s="5">
        <f t="shared" si="862"/>
        <v>44612</v>
      </c>
      <c r="W42" s="5">
        <f t="shared" si="863"/>
        <v>44615</v>
      </c>
      <c r="X42" s="12">
        <f t="shared" si="269"/>
        <v>44620</v>
      </c>
      <c r="Y42" s="24"/>
      <c r="Z42" s="5">
        <f t="shared" si="864"/>
        <v>44608</v>
      </c>
      <c r="AA42" s="5">
        <f t="shared" ref="AA42" si="915">AB42</f>
        <v>44613</v>
      </c>
      <c r="AB42" s="28">
        <f t="shared" si="865"/>
        <v>44613</v>
      </c>
      <c r="AC42" s="5">
        <f t="shared" ref="AC42" si="916">AD42-$C42</f>
        <v>44617</v>
      </c>
      <c r="AD42" s="5">
        <f t="shared" ref="AD42" si="917">AE42</f>
        <v>44635</v>
      </c>
      <c r="AE42" s="5">
        <f t="shared" si="25"/>
        <v>44635</v>
      </c>
      <c r="AF42" s="5">
        <f t="shared" si="866"/>
        <v>44640</v>
      </c>
      <c r="AG42" s="5">
        <f t="shared" si="867"/>
        <v>44643</v>
      </c>
      <c r="AH42" s="12">
        <f t="shared" si="273"/>
        <v>44648</v>
      </c>
      <c r="AI42" s="24"/>
      <c r="AJ42" s="5">
        <f t="shared" si="868"/>
        <v>44636</v>
      </c>
      <c r="AK42" s="5">
        <f t="shared" ref="AK42" si="918">AL42</f>
        <v>44641</v>
      </c>
      <c r="AL42" s="28">
        <f t="shared" si="869"/>
        <v>44641</v>
      </c>
      <c r="AM42" s="5">
        <f t="shared" ref="AM42" si="919">AN42-$C42</f>
        <v>44645</v>
      </c>
      <c r="AN42" s="5">
        <f t="shared" ref="AN42" si="920">AO42</f>
        <v>44663</v>
      </c>
      <c r="AO42" s="5">
        <f t="shared" si="34"/>
        <v>44663</v>
      </c>
      <c r="AP42" s="5">
        <f t="shared" si="870"/>
        <v>44668</v>
      </c>
      <c r="AQ42" s="5">
        <f t="shared" si="871"/>
        <v>44671</v>
      </c>
      <c r="AR42" s="12">
        <f t="shared" si="277"/>
        <v>44676</v>
      </c>
      <c r="AS42" s="24"/>
      <c r="AT42" s="5">
        <f t="shared" si="872"/>
        <v>44664</v>
      </c>
      <c r="AU42" s="5">
        <f t="shared" ref="AU42" si="921">AV42</f>
        <v>44669</v>
      </c>
      <c r="AV42" s="28">
        <f t="shared" si="873"/>
        <v>44669</v>
      </c>
      <c r="AW42" s="5">
        <f t="shared" ref="AW42" si="922">AX42-$C42</f>
        <v>44673</v>
      </c>
      <c r="AX42" s="5">
        <f t="shared" ref="AX42" si="923">AY42</f>
        <v>44691</v>
      </c>
      <c r="AY42" s="5">
        <f t="shared" si="43"/>
        <v>44691</v>
      </c>
      <c r="AZ42" s="5">
        <f t="shared" si="874"/>
        <v>44696</v>
      </c>
      <c r="BA42" s="5">
        <f t="shared" si="875"/>
        <v>44699</v>
      </c>
      <c r="BB42" s="12">
        <f t="shared" si="281"/>
        <v>44704</v>
      </c>
      <c r="BC42" s="24"/>
      <c r="BD42" s="5">
        <f t="shared" si="876"/>
        <v>44692</v>
      </c>
      <c r="BE42" s="5">
        <f t="shared" ref="BE42" si="924">BF42</f>
        <v>44697</v>
      </c>
      <c r="BF42" s="28">
        <f t="shared" si="877"/>
        <v>44697</v>
      </c>
      <c r="BG42" s="5">
        <f t="shared" ref="BG42" si="925">BH42-$C42</f>
        <v>44701</v>
      </c>
      <c r="BH42" s="5">
        <f t="shared" ref="BH42" si="926">BI42</f>
        <v>44719</v>
      </c>
      <c r="BI42" s="5">
        <f t="shared" si="52"/>
        <v>44719</v>
      </c>
      <c r="BJ42" s="5">
        <f t="shared" si="878"/>
        <v>44724</v>
      </c>
      <c r="BK42" s="5">
        <f t="shared" si="879"/>
        <v>44727</v>
      </c>
      <c r="BL42" s="12">
        <f t="shared" si="285"/>
        <v>44732</v>
      </c>
      <c r="BM42" s="24"/>
      <c r="BN42" s="5">
        <f t="shared" si="880"/>
        <v>44720</v>
      </c>
      <c r="BO42" s="5">
        <f t="shared" ref="BO42" si="927">BP42</f>
        <v>44725</v>
      </c>
      <c r="BP42" s="28">
        <f t="shared" si="881"/>
        <v>44725</v>
      </c>
      <c r="BQ42" s="5">
        <f t="shared" ref="BQ42" si="928">BR42-$C42</f>
        <v>44729</v>
      </c>
      <c r="BR42" s="5">
        <f t="shared" ref="BR42" si="929">BS42</f>
        <v>44747</v>
      </c>
      <c r="BS42" s="5">
        <f t="shared" si="61"/>
        <v>44747</v>
      </c>
      <c r="BT42" s="5">
        <f t="shared" si="882"/>
        <v>44752</v>
      </c>
      <c r="BU42" s="5">
        <f t="shared" si="883"/>
        <v>44755</v>
      </c>
      <c r="BV42" s="12">
        <f t="shared" si="289"/>
        <v>44760</v>
      </c>
      <c r="BW42" s="24"/>
      <c r="BX42" s="5">
        <f t="shared" si="884"/>
        <v>44748</v>
      </c>
      <c r="BY42" s="5">
        <f t="shared" ref="BY42" si="930">BZ42</f>
        <v>44753</v>
      </c>
      <c r="BZ42" s="28">
        <f t="shared" si="885"/>
        <v>44753</v>
      </c>
      <c r="CA42" s="5">
        <f t="shared" ref="CA42" si="931">CB42-$C42</f>
        <v>44757</v>
      </c>
      <c r="CB42" s="5">
        <f t="shared" ref="CB42" si="932">CC42</f>
        <v>44775</v>
      </c>
      <c r="CC42" s="5">
        <f t="shared" si="70"/>
        <v>44775</v>
      </c>
      <c r="CD42" s="5">
        <f t="shared" si="886"/>
        <v>44780</v>
      </c>
      <c r="CE42" s="5">
        <f t="shared" si="887"/>
        <v>44783</v>
      </c>
      <c r="CF42" s="12">
        <f t="shared" si="293"/>
        <v>44788</v>
      </c>
      <c r="CG42" s="24"/>
      <c r="CH42" s="5">
        <f t="shared" si="888"/>
        <v>44776</v>
      </c>
      <c r="CI42" s="5">
        <f t="shared" ref="CI42" si="933">CJ42</f>
        <v>44781</v>
      </c>
      <c r="CJ42" s="28">
        <f t="shared" si="889"/>
        <v>44781</v>
      </c>
      <c r="CK42" s="5">
        <f t="shared" ref="CK42" si="934">CL42-$C42</f>
        <v>44785</v>
      </c>
      <c r="CL42" s="5">
        <f t="shared" ref="CL42" si="935">CM42</f>
        <v>44803</v>
      </c>
      <c r="CM42" s="5">
        <f t="shared" si="79"/>
        <v>44803</v>
      </c>
      <c r="CN42" s="5">
        <f t="shared" si="890"/>
        <v>44808</v>
      </c>
      <c r="CO42" s="5">
        <f t="shared" si="891"/>
        <v>44811</v>
      </c>
      <c r="CP42" s="12">
        <f t="shared" si="297"/>
        <v>44816</v>
      </c>
      <c r="CQ42" s="24"/>
      <c r="CR42" s="5">
        <f t="shared" si="892"/>
        <v>44804</v>
      </c>
      <c r="CS42" s="5">
        <f t="shared" ref="CS42" si="936">CT42</f>
        <v>44809</v>
      </c>
      <c r="CT42" s="28">
        <f t="shared" si="893"/>
        <v>44809</v>
      </c>
      <c r="CU42" s="5">
        <f t="shared" ref="CU42" si="937">CV42-$C42</f>
        <v>44813</v>
      </c>
      <c r="CV42" s="5">
        <f t="shared" ref="CV42" si="938">CW42</f>
        <v>44831</v>
      </c>
      <c r="CW42" s="5">
        <f t="shared" si="88"/>
        <v>44831</v>
      </c>
      <c r="CX42" s="5">
        <f t="shared" si="894"/>
        <v>44836</v>
      </c>
      <c r="CY42" s="5">
        <f t="shared" si="895"/>
        <v>44839</v>
      </c>
      <c r="CZ42" s="12">
        <f t="shared" si="301"/>
        <v>44844</v>
      </c>
      <c r="DA42" s="24"/>
      <c r="DB42" s="5">
        <f t="shared" si="896"/>
        <v>44832</v>
      </c>
      <c r="DC42" s="5">
        <f t="shared" ref="DC42" si="939">DD42</f>
        <v>44837</v>
      </c>
      <c r="DD42" s="28">
        <f t="shared" si="897"/>
        <v>44837</v>
      </c>
      <c r="DE42" s="5">
        <f t="shared" ref="DE42" si="940">DF42-$C42</f>
        <v>44841</v>
      </c>
      <c r="DF42" s="5">
        <f t="shared" ref="DF42" si="941">DG42</f>
        <v>44859</v>
      </c>
      <c r="DG42" s="5">
        <f t="shared" si="97"/>
        <v>44859</v>
      </c>
      <c r="DH42" s="5">
        <f t="shared" si="898"/>
        <v>44864</v>
      </c>
      <c r="DI42" s="5">
        <f t="shared" si="899"/>
        <v>44867</v>
      </c>
      <c r="DJ42" s="12">
        <f t="shared" si="305"/>
        <v>44872</v>
      </c>
      <c r="DK42" s="24"/>
      <c r="DL42" s="5">
        <f t="shared" si="900"/>
        <v>44860</v>
      </c>
      <c r="DM42" s="5">
        <f t="shared" ref="DM42" si="942">DN42</f>
        <v>44865</v>
      </c>
      <c r="DN42" s="28">
        <f t="shared" si="901"/>
        <v>44865</v>
      </c>
      <c r="DO42" s="5">
        <f t="shared" ref="DO42" si="943">DP42-$C42</f>
        <v>44869</v>
      </c>
      <c r="DP42" s="5">
        <f t="shared" ref="DP42" si="944">DQ42</f>
        <v>44887</v>
      </c>
      <c r="DQ42" s="5">
        <f t="shared" si="106"/>
        <v>44887</v>
      </c>
      <c r="DR42" s="5">
        <f t="shared" si="902"/>
        <v>44892</v>
      </c>
      <c r="DS42" s="5">
        <f t="shared" si="903"/>
        <v>44895</v>
      </c>
      <c r="DT42" s="12">
        <f t="shared" si="309"/>
        <v>44900</v>
      </c>
      <c r="DU42" s="24"/>
      <c r="DV42" s="5">
        <f t="shared" si="904"/>
        <v>44888</v>
      </c>
      <c r="DW42" s="5">
        <f t="shared" ref="DW42" si="945">DX42</f>
        <v>44893</v>
      </c>
      <c r="DX42" s="28">
        <f t="shared" si="905"/>
        <v>44893</v>
      </c>
      <c r="DY42" s="5">
        <f t="shared" ref="DY42" si="946">DZ42-$C42</f>
        <v>44897</v>
      </c>
      <c r="DZ42" s="5">
        <f t="shared" ref="DZ42" si="947">EA42</f>
        <v>44915</v>
      </c>
      <c r="EA42" s="5">
        <f t="shared" si="115"/>
        <v>44915</v>
      </c>
      <c r="EB42" s="5">
        <f t="shared" si="906"/>
        <v>44920</v>
      </c>
      <c r="EC42" s="5">
        <f t="shared" si="907"/>
        <v>44923</v>
      </c>
      <c r="ED42" s="12">
        <f t="shared" si="313"/>
        <v>44928</v>
      </c>
      <c r="EE42" s="24"/>
      <c r="EF42" s="37"/>
      <c r="EG42" s="37"/>
      <c r="EH42" s="37"/>
      <c r="EI42" s="37"/>
      <c r="EJ42" s="37"/>
      <c r="EK42" s="37"/>
    </row>
    <row r="43" spans="1:141" ht="11.25" customHeight="1">
      <c r="A43" s="4" t="s">
        <v>81</v>
      </c>
      <c r="B43" s="4" t="s">
        <v>70</v>
      </c>
      <c r="C43" s="3">
        <f t="shared" si="0"/>
        <v>20</v>
      </c>
      <c r="D43" s="49">
        <f t="shared" si="1"/>
        <v>42</v>
      </c>
      <c r="E43" s="41"/>
      <c r="F43" s="5">
        <f t="shared" si="261"/>
        <v>44550</v>
      </c>
      <c r="G43" s="5">
        <f t="shared" si="262"/>
        <v>44555</v>
      </c>
      <c r="H43" s="28">
        <f t="shared" si="263"/>
        <v>44555</v>
      </c>
      <c r="I43" s="5">
        <f t="shared" si="264"/>
        <v>44559</v>
      </c>
      <c r="J43" s="5">
        <f t="shared" si="265"/>
        <v>44579</v>
      </c>
      <c r="K43" s="5">
        <f t="shared" si="7"/>
        <v>44579</v>
      </c>
      <c r="L43" s="5">
        <f t="shared" si="119"/>
        <v>44584</v>
      </c>
      <c r="M43" s="5">
        <f t="shared" si="120"/>
        <v>44587</v>
      </c>
      <c r="N43" s="12">
        <f t="shared" si="10"/>
        <v>44592</v>
      </c>
      <c r="O43" s="24"/>
      <c r="P43" s="5">
        <f t="shared" si="121"/>
        <v>44578</v>
      </c>
      <c r="Q43" s="5">
        <f t="shared" si="266"/>
        <v>44583</v>
      </c>
      <c r="R43" s="28">
        <f t="shared" si="122"/>
        <v>44583</v>
      </c>
      <c r="S43" s="5">
        <f t="shared" si="267"/>
        <v>44587</v>
      </c>
      <c r="T43" s="5">
        <f t="shared" si="268"/>
        <v>44607</v>
      </c>
      <c r="U43" s="5">
        <f t="shared" si="16"/>
        <v>44607</v>
      </c>
      <c r="V43" s="5">
        <f t="shared" si="123"/>
        <v>44612</v>
      </c>
      <c r="W43" s="5">
        <f t="shared" si="124"/>
        <v>44615</v>
      </c>
      <c r="X43" s="12">
        <f t="shared" si="269"/>
        <v>44620</v>
      </c>
      <c r="Y43" s="24"/>
      <c r="Z43" s="5">
        <f t="shared" si="125"/>
        <v>44606</v>
      </c>
      <c r="AA43" s="5">
        <f t="shared" si="270"/>
        <v>44611</v>
      </c>
      <c r="AB43" s="28">
        <f t="shared" si="126"/>
        <v>44611</v>
      </c>
      <c r="AC43" s="5">
        <f t="shared" si="271"/>
        <v>44615</v>
      </c>
      <c r="AD43" s="5">
        <f t="shared" si="272"/>
        <v>44635</v>
      </c>
      <c r="AE43" s="5">
        <f t="shared" si="25"/>
        <v>44635</v>
      </c>
      <c r="AF43" s="5">
        <f t="shared" si="127"/>
        <v>44640</v>
      </c>
      <c r="AG43" s="5">
        <f t="shared" si="128"/>
        <v>44643</v>
      </c>
      <c r="AH43" s="12">
        <f t="shared" si="273"/>
        <v>44648</v>
      </c>
      <c r="AI43" s="24"/>
      <c r="AJ43" s="5">
        <f t="shared" si="129"/>
        <v>44634</v>
      </c>
      <c r="AK43" s="5">
        <f t="shared" si="274"/>
        <v>44639</v>
      </c>
      <c r="AL43" s="28">
        <f t="shared" si="130"/>
        <v>44639</v>
      </c>
      <c r="AM43" s="5">
        <f t="shared" si="275"/>
        <v>44643</v>
      </c>
      <c r="AN43" s="5">
        <f t="shared" si="276"/>
        <v>44663</v>
      </c>
      <c r="AO43" s="5">
        <f t="shared" si="34"/>
        <v>44663</v>
      </c>
      <c r="AP43" s="5">
        <f t="shared" si="131"/>
        <v>44668</v>
      </c>
      <c r="AQ43" s="5">
        <f t="shared" si="132"/>
        <v>44671</v>
      </c>
      <c r="AR43" s="12">
        <f t="shared" si="277"/>
        <v>44676</v>
      </c>
      <c r="AS43" s="24"/>
      <c r="AT43" s="5">
        <f t="shared" si="133"/>
        <v>44662</v>
      </c>
      <c r="AU43" s="5">
        <f t="shared" si="278"/>
        <v>44667</v>
      </c>
      <c r="AV43" s="28">
        <f t="shared" si="134"/>
        <v>44667</v>
      </c>
      <c r="AW43" s="5">
        <f t="shared" si="279"/>
        <v>44671</v>
      </c>
      <c r="AX43" s="5">
        <f t="shared" si="280"/>
        <v>44691</v>
      </c>
      <c r="AY43" s="5">
        <f t="shared" si="43"/>
        <v>44691</v>
      </c>
      <c r="AZ43" s="5">
        <f t="shared" si="135"/>
        <v>44696</v>
      </c>
      <c r="BA43" s="5">
        <f t="shared" si="136"/>
        <v>44699</v>
      </c>
      <c r="BB43" s="12">
        <f t="shared" si="281"/>
        <v>44704</v>
      </c>
      <c r="BC43" s="24"/>
      <c r="BD43" s="5">
        <f t="shared" si="137"/>
        <v>44690</v>
      </c>
      <c r="BE43" s="5">
        <f t="shared" si="282"/>
        <v>44695</v>
      </c>
      <c r="BF43" s="28">
        <f t="shared" si="138"/>
        <v>44695</v>
      </c>
      <c r="BG43" s="5">
        <f t="shared" si="283"/>
        <v>44699</v>
      </c>
      <c r="BH43" s="5">
        <f t="shared" si="284"/>
        <v>44719</v>
      </c>
      <c r="BI43" s="5">
        <f t="shared" si="52"/>
        <v>44719</v>
      </c>
      <c r="BJ43" s="5">
        <f t="shared" si="139"/>
        <v>44724</v>
      </c>
      <c r="BK43" s="5">
        <f t="shared" si="140"/>
        <v>44727</v>
      </c>
      <c r="BL43" s="12">
        <f t="shared" si="285"/>
        <v>44732</v>
      </c>
      <c r="BM43" s="24"/>
      <c r="BN43" s="5">
        <f t="shared" si="141"/>
        <v>44718</v>
      </c>
      <c r="BO43" s="5">
        <f t="shared" si="286"/>
        <v>44723</v>
      </c>
      <c r="BP43" s="28">
        <f t="shared" si="142"/>
        <v>44723</v>
      </c>
      <c r="BQ43" s="5">
        <f t="shared" si="287"/>
        <v>44727</v>
      </c>
      <c r="BR43" s="5">
        <f t="shared" si="288"/>
        <v>44747</v>
      </c>
      <c r="BS43" s="5">
        <f t="shared" si="61"/>
        <v>44747</v>
      </c>
      <c r="BT43" s="5">
        <f t="shared" si="143"/>
        <v>44752</v>
      </c>
      <c r="BU43" s="5">
        <f t="shared" si="144"/>
        <v>44755</v>
      </c>
      <c r="BV43" s="12">
        <f t="shared" si="289"/>
        <v>44760</v>
      </c>
      <c r="BW43" s="24"/>
      <c r="BX43" s="5">
        <f t="shared" si="145"/>
        <v>44746</v>
      </c>
      <c r="BY43" s="5">
        <f t="shared" si="290"/>
        <v>44751</v>
      </c>
      <c r="BZ43" s="28">
        <f t="shared" si="146"/>
        <v>44751</v>
      </c>
      <c r="CA43" s="5">
        <f t="shared" si="291"/>
        <v>44755</v>
      </c>
      <c r="CB43" s="5">
        <f t="shared" si="292"/>
        <v>44775</v>
      </c>
      <c r="CC43" s="5">
        <f t="shared" si="70"/>
        <v>44775</v>
      </c>
      <c r="CD43" s="5">
        <f t="shared" si="147"/>
        <v>44780</v>
      </c>
      <c r="CE43" s="5">
        <f t="shared" si="148"/>
        <v>44783</v>
      </c>
      <c r="CF43" s="12">
        <f t="shared" si="293"/>
        <v>44788</v>
      </c>
      <c r="CG43" s="24"/>
      <c r="CH43" s="5">
        <f t="shared" si="149"/>
        <v>44774</v>
      </c>
      <c r="CI43" s="5">
        <f t="shared" si="294"/>
        <v>44779</v>
      </c>
      <c r="CJ43" s="28">
        <f t="shared" si="150"/>
        <v>44779</v>
      </c>
      <c r="CK43" s="5">
        <f t="shared" si="295"/>
        <v>44783</v>
      </c>
      <c r="CL43" s="5">
        <f t="shared" si="296"/>
        <v>44803</v>
      </c>
      <c r="CM43" s="5">
        <f t="shared" si="79"/>
        <v>44803</v>
      </c>
      <c r="CN43" s="5">
        <f t="shared" si="151"/>
        <v>44808</v>
      </c>
      <c r="CO43" s="5">
        <f t="shared" si="152"/>
        <v>44811</v>
      </c>
      <c r="CP43" s="12">
        <f t="shared" si="297"/>
        <v>44816</v>
      </c>
      <c r="CQ43" s="24"/>
      <c r="CR43" s="5">
        <f t="shared" si="153"/>
        <v>44802</v>
      </c>
      <c r="CS43" s="5">
        <f t="shared" si="298"/>
        <v>44807</v>
      </c>
      <c r="CT43" s="28">
        <f t="shared" si="154"/>
        <v>44807</v>
      </c>
      <c r="CU43" s="5">
        <f t="shared" si="299"/>
        <v>44811</v>
      </c>
      <c r="CV43" s="5">
        <f t="shared" si="300"/>
        <v>44831</v>
      </c>
      <c r="CW43" s="5">
        <f t="shared" si="88"/>
        <v>44831</v>
      </c>
      <c r="CX43" s="5">
        <f t="shared" si="155"/>
        <v>44836</v>
      </c>
      <c r="CY43" s="5">
        <f t="shared" si="156"/>
        <v>44839</v>
      </c>
      <c r="CZ43" s="12">
        <f t="shared" si="301"/>
        <v>44844</v>
      </c>
      <c r="DA43" s="24"/>
      <c r="DB43" s="5">
        <f t="shared" si="157"/>
        <v>44830</v>
      </c>
      <c r="DC43" s="5">
        <f t="shared" si="302"/>
        <v>44835</v>
      </c>
      <c r="DD43" s="28">
        <f t="shared" si="158"/>
        <v>44835</v>
      </c>
      <c r="DE43" s="5">
        <f t="shared" si="303"/>
        <v>44839</v>
      </c>
      <c r="DF43" s="5">
        <f t="shared" si="304"/>
        <v>44859</v>
      </c>
      <c r="DG43" s="5">
        <f t="shared" si="97"/>
        <v>44859</v>
      </c>
      <c r="DH43" s="5">
        <f t="shared" si="159"/>
        <v>44864</v>
      </c>
      <c r="DI43" s="5">
        <f t="shared" si="160"/>
        <v>44867</v>
      </c>
      <c r="DJ43" s="12">
        <f t="shared" si="305"/>
        <v>44872</v>
      </c>
      <c r="DK43" s="24"/>
      <c r="DL43" s="5">
        <f t="shared" si="161"/>
        <v>44858</v>
      </c>
      <c r="DM43" s="5">
        <f t="shared" si="306"/>
        <v>44863</v>
      </c>
      <c r="DN43" s="28">
        <f t="shared" si="162"/>
        <v>44863</v>
      </c>
      <c r="DO43" s="5">
        <f t="shared" si="307"/>
        <v>44867</v>
      </c>
      <c r="DP43" s="5">
        <f t="shared" si="308"/>
        <v>44887</v>
      </c>
      <c r="DQ43" s="5">
        <f t="shared" si="106"/>
        <v>44887</v>
      </c>
      <c r="DR43" s="5">
        <f t="shared" si="163"/>
        <v>44892</v>
      </c>
      <c r="DS43" s="5">
        <f t="shared" si="164"/>
        <v>44895</v>
      </c>
      <c r="DT43" s="12">
        <f t="shared" si="309"/>
        <v>44900</v>
      </c>
      <c r="DU43" s="24"/>
      <c r="DV43" s="5">
        <f t="shared" si="165"/>
        <v>44886</v>
      </c>
      <c r="DW43" s="5">
        <f t="shared" si="310"/>
        <v>44891</v>
      </c>
      <c r="DX43" s="28">
        <f t="shared" si="166"/>
        <v>44891</v>
      </c>
      <c r="DY43" s="5">
        <f t="shared" si="311"/>
        <v>44895</v>
      </c>
      <c r="DZ43" s="5">
        <f t="shared" si="312"/>
        <v>44915</v>
      </c>
      <c r="EA43" s="5">
        <f t="shared" si="115"/>
        <v>44915</v>
      </c>
      <c r="EB43" s="5">
        <f t="shared" si="167"/>
        <v>44920</v>
      </c>
      <c r="EC43" s="5">
        <f t="shared" si="168"/>
        <v>44923</v>
      </c>
      <c r="ED43" s="12">
        <f t="shared" si="313"/>
        <v>44928</v>
      </c>
      <c r="EE43" s="24"/>
      <c r="EF43" s="37"/>
      <c r="EG43" s="37"/>
      <c r="EH43" s="37"/>
      <c r="EI43" s="37"/>
      <c r="EJ43" s="37"/>
      <c r="EK43" s="37"/>
    </row>
  </sheetData>
  <sheetProtection autoFilter="0"/>
  <sortState xmlns:xlrd2="http://schemas.microsoft.com/office/spreadsheetml/2017/richdata2" ref="A4:B43">
    <sortCondition ref="B4:B43"/>
    <sortCondition ref="A4:A43"/>
  </sortState>
  <mergeCells count="44">
    <mergeCell ref="AT1:AU1"/>
    <mergeCell ref="A1:D1"/>
    <mergeCell ref="F1:G1"/>
    <mergeCell ref="P1:Q1"/>
    <mergeCell ref="Z1:AA1"/>
    <mergeCell ref="AJ1:AK1"/>
    <mergeCell ref="DL1:DM1"/>
    <mergeCell ref="DV1:DW1"/>
    <mergeCell ref="A2:A3"/>
    <mergeCell ref="B2:B3"/>
    <mergeCell ref="C2:C3"/>
    <mergeCell ref="D2:D3"/>
    <mergeCell ref="F3:G3"/>
    <mergeCell ref="I3:J3"/>
    <mergeCell ref="P3:Q3"/>
    <mergeCell ref="S3:T3"/>
    <mergeCell ref="BD1:BE1"/>
    <mergeCell ref="BN1:BO1"/>
    <mergeCell ref="BX1:BY1"/>
    <mergeCell ref="CH1:CI1"/>
    <mergeCell ref="CR1:CS1"/>
    <mergeCell ref="DB1:DC1"/>
    <mergeCell ref="CA3:CB3"/>
    <mergeCell ref="Z3:AA3"/>
    <mergeCell ref="AC3:AD3"/>
    <mergeCell ref="AJ3:AK3"/>
    <mergeCell ref="AM3:AN3"/>
    <mergeCell ref="AT3:AU3"/>
    <mergeCell ref="AW3:AX3"/>
    <mergeCell ref="BD3:BE3"/>
    <mergeCell ref="BG3:BH3"/>
    <mergeCell ref="BN3:BO3"/>
    <mergeCell ref="BQ3:BR3"/>
    <mergeCell ref="BX3:BY3"/>
    <mergeCell ref="DL3:DM3"/>
    <mergeCell ref="DO3:DP3"/>
    <mergeCell ref="DV3:DW3"/>
    <mergeCell ref="DY3:DZ3"/>
    <mergeCell ref="CH3:CI3"/>
    <mergeCell ref="CK3:CL3"/>
    <mergeCell ref="CR3:CS3"/>
    <mergeCell ref="CU3:CV3"/>
    <mergeCell ref="DB3:DC3"/>
    <mergeCell ref="DE3:DF3"/>
  </mergeCells>
  <printOptions horizontalCentered="1"/>
  <pageMargins left="0.25" right="0.25" top="0.5" bottom="0.25" header="0.25" footer="0.125"/>
  <pageSetup scale="70" fitToWidth="13" orientation="portrait" r:id="rId1"/>
  <headerFooter alignWithMargins="0">
    <oddHeader>&amp;C&amp;"Arial,Bold"&amp;14TRANSIT GUIDELINE</oddHeader>
    <oddFooter>&amp;LS:\BUY\INTERNATIONAL LOGISTICS\Transit Guideline\FM Hardline and Apparel TransitTable for 2014.xlsx&amp;R&amp;D</oddFooter>
  </headerFooter>
  <colBreaks count="12" manualBreakCount="12">
    <brk id="15" max="91" man="1"/>
    <brk id="25" max="91" man="1"/>
    <brk id="35" max="91" man="1"/>
    <brk id="45" max="91" man="1"/>
    <brk id="55" max="91" man="1"/>
    <brk id="65" max="91" man="1"/>
    <brk id="75" max="91" man="1"/>
    <brk id="85" max="91" man="1"/>
    <brk id="95" max="91" man="1"/>
    <brk id="105" max="91" man="1"/>
    <brk id="115" max="91" man="1"/>
    <brk id="125" max="9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01CA13104ECC46942DF4BE500761BA" ma:contentTypeVersion="20" ma:contentTypeDescription="Create a new document." ma:contentTypeScope="" ma:versionID="9cc37103b7b779d230cbaa60c4cc3e66">
  <xsd:schema xmlns:xsd="http://www.w3.org/2001/XMLSchema" xmlns:xs="http://www.w3.org/2001/XMLSchema" xmlns:p="http://schemas.microsoft.com/office/2006/metadata/properties" xmlns:ns1="http://schemas.microsoft.com/sharepoint/v3" xmlns:ns2="2f9d5c9d-5784-495a-9348-fce0a09fd0ae" xmlns:ns3="67b5e350-4db3-4794-a70a-6ae545a16842" targetNamespace="http://schemas.microsoft.com/office/2006/metadata/properties" ma:root="true" ma:fieldsID="bfa01b2ac9a454ba790fe65b96a1ae6f" ns1:_="" ns2:_="" ns3:_="">
    <xsd:import namespace="http://schemas.microsoft.com/sharepoint/v3"/>
    <xsd:import namespace="2f9d5c9d-5784-495a-9348-fce0a09fd0ae"/>
    <xsd:import namespace="67b5e350-4db3-4794-a70a-6ae545a168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d5c9d-5784-495a-9348-fce0a09fd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5ea2626-47ea-4c30-9933-17a15d208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5e350-4db3-4794-a70a-6ae545a168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7823e70-8d8a-45df-b535-dabe61d3049a}" ma:internalName="TaxCatchAll" ma:showField="CatchAllData" ma:web="67b5e350-4db3-4794-a70a-6ae545a168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8969F-562F-4837-88C0-93814646C6EF}"/>
</file>

<file path=customXml/itemProps2.xml><?xml version="1.0" encoding="utf-8"?>
<ds:datastoreItem xmlns:ds="http://schemas.openxmlformats.org/officeDocument/2006/customXml" ds:itemID="{5BAD357C-1C67-4688-8128-5F10901735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Kroger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Transit Guideline</dc:title>
  <dc:subject/>
  <dc:creator>Blood, Sarah</dc:creator>
  <cp:keywords/>
  <dc:description/>
  <cp:lastModifiedBy/>
  <cp:revision/>
  <dcterms:created xsi:type="dcterms:W3CDTF">2005-01-11T21:40:29Z</dcterms:created>
  <dcterms:modified xsi:type="dcterms:W3CDTF">2024-06-25T14:26:48Z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-326813816</vt:i4>
  </property>
  <property fmtid="{D5CDD505-2E9C-101B-9397-08002B2CF9AE}" pid="3" name="_EmailSubject">
    <vt:lpwstr>Import Transit Guideline</vt:lpwstr>
  </property>
  <property fmtid="{D5CDD505-2E9C-101B-9397-08002B2CF9AE}" pid="4" name="_AuthorEmail">
    <vt:lpwstr>khris.soden@kroger.com</vt:lpwstr>
  </property>
  <property fmtid="{D5CDD505-2E9C-101B-9397-08002B2CF9AE}" pid="5" name="_AuthorEmailDisplayName">
    <vt:lpwstr>Soden, Khris</vt:lpwstr>
  </property>
  <property fmtid="{D5CDD505-2E9C-101B-9397-08002B2CF9AE}" pid="6" name="_NewReviewCycle">
    <vt:lpwstr/>
  </property>
  <property fmtid="{D5CDD505-2E9C-101B-9397-08002B2CF9AE}" pid="7" name="_PreviousAdHocReviewCycleID">
    <vt:i4>2129931215</vt:i4>
  </property>
  <property fmtid="{D5CDD505-2E9C-101B-9397-08002B2CF9AE}" pid="8" name="_ReviewingToolsShownOnce">
    <vt:lpwstr/>
  </property>
  <property fmtid="{D5CDD505-2E9C-101B-9397-08002B2CF9AE}" pid="9" name="MSIP_Label_66f47cd8-41fa-4235-8c80-86b50baa48d7_Enabled">
    <vt:lpwstr>true</vt:lpwstr>
  </property>
  <property fmtid="{D5CDD505-2E9C-101B-9397-08002B2CF9AE}" pid="10" name="MSIP_Label_66f47cd8-41fa-4235-8c80-86b50baa48d7_SetDate">
    <vt:lpwstr>2024-01-26T20:53:02Z</vt:lpwstr>
  </property>
  <property fmtid="{D5CDD505-2E9C-101B-9397-08002B2CF9AE}" pid="11" name="MSIP_Label_66f47cd8-41fa-4235-8c80-86b50baa48d7_Method">
    <vt:lpwstr>Standard</vt:lpwstr>
  </property>
  <property fmtid="{D5CDD505-2E9C-101B-9397-08002B2CF9AE}" pid="12" name="MSIP_Label_66f47cd8-41fa-4235-8c80-86b50baa48d7_Name">
    <vt:lpwstr>Kroger Internal</vt:lpwstr>
  </property>
  <property fmtid="{D5CDD505-2E9C-101B-9397-08002B2CF9AE}" pid="13" name="MSIP_Label_66f47cd8-41fa-4235-8c80-86b50baa48d7_SiteId">
    <vt:lpwstr>8331e14a-9134-4288-bf5a-5e2c8412f074</vt:lpwstr>
  </property>
  <property fmtid="{D5CDD505-2E9C-101B-9397-08002B2CF9AE}" pid="14" name="MSIP_Label_66f47cd8-41fa-4235-8c80-86b50baa48d7_ActionId">
    <vt:lpwstr>f836509c-96c3-4d98-b8e8-a953e1f6da7f</vt:lpwstr>
  </property>
  <property fmtid="{D5CDD505-2E9C-101B-9397-08002B2CF9AE}" pid="15" name="MSIP_Label_66f47cd8-41fa-4235-8c80-86b50baa48d7_ContentBits">
    <vt:lpwstr>0</vt:lpwstr>
  </property>
</Properties>
</file>